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f1321075dbcf49/Skrivebord/Rindal IL/Årsmøte 2023/"/>
    </mc:Choice>
  </mc:AlternateContent>
  <xr:revisionPtr revIDLastSave="0" documentId="8_{A1A2CE41-46CE-4F74-852B-F03A698EB86A}" xr6:coauthVersionLast="47" xr6:coauthVersionMax="47" xr10:uidLastSave="{00000000-0000-0000-0000-000000000000}"/>
  <bookViews>
    <workbookView xWindow="-110" yWindow="-110" windowWidth="19420" windowHeight="10300" tabRatio="828" firstSheet="10" xr2:uid="{00000000-000D-0000-FFFF-FFFF00000000}"/>
  </bookViews>
  <sheets>
    <sheet name="10 felles" sheetId="4" r:id="rId1"/>
    <sheet name="20 fotball" sheetId="5" r:id="rId2"/>
    <sheet name="21 fotb.anl." sheetId="6" r:id="rId3"/>
    <sheet name="22 småtrolluka" sheetId="7" r:id="rId4"/>
    <sheet name="30 ski" sheetId="8" r:id="rId5"/>
    <sheet name="31 skianlegg" sheetId="9" r:id="rId6"/>
    <sheet name="40 friidrett" sheetId="10" r:id="rId7"/>
    <sheet name="50 handball" sheetId="11" r:id="rId8"/>
    <sheet name="70 Tursti" sheetId="13" r:id="rId9"/>
    <sheet name="80 Rindalshallen" sheetId="17" r:id="rId10"/>
    <sheet name="Total" sheetId="24" r:id="rId11"/>
  </sheets>
  <definedNames>
    <definedName name="_xlnm._FilterDatabase" localSheetId="0" hidden="1">'10 felles'!$A$1:$E$122</definedName>
    <definedName name="_xlnm._FilterDatabase" localSheetId="1" hidden="1">'20 fotball'!$A$1:$D$126</definedName>
    <definedName name="_xlnm._FilterDatabase" localSheetId="2" hidden="1">'21 fotb.anl.'!$A$1:$D$123</definedName>
    <definedName name="_xlnm._FilterDatabase" localSheetId="3" hidden="1">'22 småtrolluka'!$A$1:$D$125</definedName>
    <definedName name="_xlnm._FilterDatabase" localSheetId="4" hidden="1">'30 ski'!$A$1:$D$122</definedName>
    <definedName name="_xlnm._FilterDatabase" localSheetId="5" hidden="1">'31 skianlegg'!$A$1:$D$122</definedName>
    <definedName name="_xlnm._FilterDatabase" localSheetId="6" hidden="1">'40 friidrett'!$A$1:$D$122</definedName>
    <definedName name="_xlnm._FilterDatabase" localSheetId="7" hidden="1">'50 handball'!$A$1:$D$122</definedName>
    <definedName name="_xlnm._FilterDatabase" localSheetId="8" hidden="1">'70 Tursti'!$A$1:$D$123</definedName>
    <definedName name="_xlnm._FilterDatabase" localSheetId="9" hidden="1">'80 Rindalshallen'!$A$1:$D$122</definedName>
    <definedName name="_xlnm._FilterDatabase" localSheetId="10" hidden="1">Total!$A$1:$E$125</definedName>
    <definedName name="_xlnm.Print_Area" localSheetId="0">'10 felles'!$A$1:$G$122</definedName>
    <definedName name="_xlnm.Print_Area" localSheetId="1">'20 fotball'!$A$1:$G$126</definedName>
    <definedName name="_xlnm.Print_Area" localSheetId="2">'21 fotb.anl.'!$A$1:$G$123</definedName>
    <definedName name="_xlnm.Print_Area" localSheetId="3">'22 småtrolluka'!$A$1:$G$123</definedName>
    <definedName name="_xlnm.Print_Area" localSheetId="4">'30 ski'!$A$1:$G$122</definedName>
    <definedName name="_xlnm.Print_Area" localSheetId="5">'31 skianlegg'!$A$1:$G$122</definedName>
    <definedName name="_xlnm.Print_Area" localSheetId="6">'40 friidrett'!$A$1:$G$122</definedName>
    <definedName name="_xlnm.Print_Area" localSheetId="7">'50 handball'!$A$1:$G$122</definedName>
    <definedName name="_xlnm.Print_Area" localSheetId="8">'70 Tursti'!$A$1:$G$123</definedName>
    <definedName name="_xlnm.Print_Area" localSheetId="9">'80 Rindalshallen'!$A$1:$G$122</definedName>
    <definedName name="_xlnm.Print_Area" localSheetId="10">Total!$A$1:$G$125</definedName>
    <definedName name="_xlnm.Print_Titles" localSheetId="0">'10 felles'!$1:$1</definedName>
    <definedName name="_xlnm.Print_Titles" localSheetId="1">'20 fotball'!$1:$1</definedName>
    <definedName name="_xlnm.Print_Titles" localSheetId="2">'21 fotb.anl.'!$1:$1</definedName>
    <definedName name="_xlnm.Print_Titles" localSheetId="3">'22 småtrolluka'!$1:$1</definedName>
    <definedName name="_xlnm.Print_Titles" localSheetId="4">'30 ski'!$1:$1</definedName>
    <definedName name="_xlnm.Print_Titles" localSheetId="5">'31 skianlegg'!$1:$1</definedName>
    <definedName name="_xlnm.Print_Titles" localSheetId="6">'40 friidrett'!$1:$1</definedName>
    <definedName name="_xlnm.Print_Titles" localSheetId="7">'50 handball'!$1:$1</definedName>
    <definedName name="_xlnm.Print_Titles" localSheetId="8">'70 Tursti'!$1:$1</definedName>
    <definedName name="_xlnm.Print_Titles" localSheetId="9">'80 Rindalshallen'!$1:$1</definedName>
    <definedName name="_xlnm.Print_Titles" localSheetId="10">Total!$1:$1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4" l="1"/>
  <c r="F117" i="8"/>
  <c r="F93" i="24"/>
  <c r="F95" i="24"/>
  <c r="F41" i="13"/>
  <c r="F46" i="13"/>
  <c r="F52" i="13"/>
  <c r="F60" i="13"/>
  <c r="F65" i="13"/>
  <c r="F74" i="13"/>
  <c r="F2" i="8"/>
  <c r="F105" i="17"/>
  <c r="F103" i="17"/>
  <c r="F100" i="17"/>
  <c r="F89" i="17"/>
  <c r="F84" i="17"/>
  <c r="F79" i="17"/>
  <c r="F77" i="17"/>
  <c r="F73" i="17"/>
  <c r="F64" i="17"/>
  <c r="F53" i="17"/>
  <c r="F51" i="17"/>
  <c r="F48" i="17"/>
  <c r="F45" i="17"/>
  <c r="F40" i="17"/>
  <c r="F33" i="17"/>
  <c r="F16" i="17"/>
  <c r="F116" i="4"/>
  <c r="F31" i="17"/>
  <c r="F18" i="17"/>
  <c r="F9" i="17"/>
  <c r="F2" i="17"/>
  <c r="F96" i="17"/>
  <c r="F121" i="13"/>
  <c r="F118" i="13"/>
  <c r="F114" i="13"/>
  <c r="F112" i="13"/>
  <c r="F106" i="13"/>
  <c r="F101" i="13"/>
  <c r="F97" i="13"/>
  <c r="F90" i="13"/>
  <c r="F85" i="13"/>
  <c r="F34" i="13"/>
  <c r="F2" i="13"/>
  <c r="F23" i="13"/>
  <c r="F19" i="13"/>
  <c r="F16" i="13"/>
  <c r="F32" i="13" s="1"/>
  <c r="F9" i="13"/>
  <c r="F12" i="5"/>
  <c r="F120" i="8"/>
  <c r="F116" i="8"/>
  <c r="F113" i="8"/>
  <c r="F120" i="9"/>
  <c r="F117" i="9"/>
  <c r="F113" i="9"/>
  <c r="F105" i="9"/>
  <c r="F103" i="9"/>
  <c r="F100" i="9"/>
  <c r="F96" i="9"/>
  <c r="F89" i="9"/>
  <c r="F84" i="9"/>
  <c r="F79" i="9"/>
  <c r="F77" i="9"/>
  <c r="F73" i="9"/>
  <c r="F64" i="9"/>
  <c r="F59" i="9"/>
  <c r="F51" i="9"/>
  <c r="F53" i="9"/>
  <c r="F48" i="9"/>
  <c r="F45" i="9"/>
  <c r="F40" i="9"/>
  <c r="F111" i="9" s="1"/>
  <c r="F33" i="9"/>
  <c r="F22" i="9"/>
  <c r="F31" i="9" s="1"/>
  <c r="F122" i="9" s="1"/>
  <c r="F18" i="9"/>
  <c r="F16" i="9"/>
  <c r="F9" i="9"/>
  <c r="F2" i="9"/>
  <c r="F105" i="8"/>
  <c r="F103" i="8"/>
  <c r="F100" i="8"/>
  <c r="F96" i="8"/>
  <c r="F89" i="8"/>
  <c r="F84" i="8"/>
  <c r="F79" i="8"/>
  <c r="F77" i="8"/>
  <c r="F73" i="8"/>
  <c r="F59" i="8"/>
  <c r="F64" i="8"/>
  <c r="F53" i="8"/>
  <c r="F51" i="8"/>
  <c r="F48" i="8"/>
  <c r="F45" i="8"/>
  <c r="F40" i="8"/>
  <c r="F33" i="8"/>
  <c r="F111" i="8" s="1"/>
  <c r="F22" i="8"/>
  <c r="F18" i="8"/>
  <c r="F16" i="8"/>
  <c r="F9" i="8"/>
  <c r="F31" i="8" s="1"/>
  <c r="F122" i="8" s="1"/>
  <c r="F59" i="17"/>
  <c r="F111" i="17" s="1"/>
  <c r="F108" i="5"/>
  <c r="F106" i="5"/>
  <c r="F103" i="5"/>
  <c r="F99" i="5"/>
  <c r="F92" i="5"/>
  <c r="F82" i="5"/>
  <c r="F67" i="5"/>
  <c r="F114" i="5" s="1"/>
  <c r="F56" i="5"/>
  <c r="F62" i="5"/>
  <c r="F51" i="5"/>
  <c r="F48" i="5"/>
  <c r="F36" i="5"/>
  <c r="F25" i="5"/>
  <c r="F34" i="5"/>
  <c r="F126" i="5" s="1"/>
  <c r="F10" i="5"/>
  <c r="F2" i="5"/>
  <c r="F73" i="6"/>
  <c r="F64" i="6"/>
  <c r="F59" i="6"/>
  <c r="F53" i="6"/>
  <c r="F51" i="6"/>
  <c r="F40" i="6"/>
  <c r="F105" i="7"/>
  <c r="F96" i="7"/>
  <c r="F89" i="7"/>
  <c r="F64" i="7"/>
  <c r="F53" i="7"/>
  <c r="F45" i="7"/>
  <c r="F40" i="7"/>
  <c r="F33" i="7"/>
  <c r="F22" i="7"/>
  <c r="F9" i="7"/>
  <c r="F31" i="7" s="1"/>
  <c r="F2" i="7"/>
  <c r="F113" i="11"/>
  <c r="F105" i="11"/>
  <c r="F103" i="11"/>
  <c r="F100" i="11"/>
  <c r="F96" i="11"/>
  <c r="F89" i="11"/>
  <c r="F84" i="11"/>
  <c r="F79" i="11"/>
  <c r="F77" i="11"/>
  <c r="F73" i="11"/>
  <c r="F64" i="11"/>
  <c r="F59" i="11"/>
  <c r="F53" i="11"/>
  <c r="F51" i="11"/>
  <c r="F48" i="11"/>
  <c r="F45" i="11"/>
  <c r="F40" i="11"/>
  <c r="F33" i="11"/>
  <c r="F22" i="11"/>
  <c r="F18" i="11"/>
  <c r="F16" i="11"/>
  <c r="F9" i="11"/>
  <c r="F2" i="11"/>
  <c r="D2" i="4"/>
  <c r="D9" i="4"/>
  <c r="D16" i="4"/>
  <c r="D18" i="4"/>
  <c r="D22" i="4"/>
  <c r="D33" i="4"/>
  <c r="D40" i="4"/>
  <c r="D45" i="4"/>
  <c r="D48" i="4"/>
  <c r="D51" i="4"/>
  <c r="D53" i="4"/>
  <c r="D59" i="4"/>
  <c r="D64" i="4"/>
  <c r="D73" i="4"/>
  <c r="D77" i="4"/>
  <c r="D79" i="4"/>
  <c r="D84" i="4"/>
  <c r="D89" i="4"/>
  <c r="D96" i="4"/>
  <c r="D100" i="4"/>
  <c r="D103" i="4"/>
  <c r="D105" i="4"/>
  <c r="D113" i="4"/>
  <c r="D116" i="4"/>
  <c r="D117" i="4"/>
  <c r="D120" i="4"/>
  <c r="D2" i="17"/>
  <c r="D9" i="17"/>
  <c r="D16" i="17"/>
  <c r="D18" i="17"/>
  <c r="D22" i="17"/>
  <c r="D31" i="17"/>
  <c r="D33" i="17"/>
  <c r="D40" i="17"/>
  <c r="D45" i="17"/>
  <c r="D48" i="17"/>
  <c r="D51" i="17"/>
  <c r="D53" i="17"/>
  <c r="D59" i="17"/>
  <c r="D64" i="17"/>
  <c r="D73" i="17"/>
  <c r="D77" i="17"/>
  <c r="D79" i="17"/>
  <c r="D84" i="17"/>
  <c r="D89" i="17"/>
  <c r="D96" i="17"/>
  <c r="D100" i="17"/>
  <c r="D103" i="17"/>
  <c r="D105" i="17"/>
  <c r="D113" i="17"/>
  <c r="D116" i="17"/>
  <c r="D117" i="17"/>
  <c r="D120" i="17"/>
  <c r="D16" i="13"/>
  <c r="D2" i="13"/>
  <c r="D9" i="13"/>
  <c r="D19" i="13"/>
  <c r="D23" i="13"/>
  <c r="D34" i="13"/>
  <c r="D41" i="13"/>
  <c r="D46" i="13"/>
  <c r="D49" i="13"/>
  <c r="D52" i="13"/>
  <c r="D54" i="13"/>
  <c r="D60" i="13"/>
  <c r="D65" i="13"/>
  <c r="D74" i="13"/>
  <c r="D78" i="13"/>
  <c r="D80" i="13"/>
  <c r="D85" i="13"/>
  <c r="D90" i="13"/>
  <c r="D97" i="13"/>
  <c r="D103" i="13"/>
  <c r="D101" i="13" s="1"/>
  <c r="D104" i="13"/>
  <c r="D106" i="13"/>
  <c r="D114" i="13"/>
  <c r="D117" i="13"/>
  <c r="D118" i="13"/>
  <c r="D121" i="13"/>
  <c r="D2" i="11"/>
  <c r="D9" i="11"/>
  <c r="D16" i="11"/>
  <c r="D18" i="11"/>
  <c r="D22" i="11"/>
  <c r="D33" i="11"/>
  <c r="D40" i="11"/>
  <c r="D45" i="11"/>
  <c r="D48" i="11"/>
  <c r="D51" i="11"/>
  <c r="D53" i="11"/>
  <c r="D59" i="11"/>
  <c r="D64" i="11"/>
  <c r="D73" i="11"/>
  <c r="D77" i="11"/>
  <c r="D79" i="11"/>
  <c r="D84" i="11"/>
  <c r="D89" i="11"/>
  <c r="D96" i="11"/>
  <c r="D100" i="11"/>
  <c r="D103" i="11"/>
  <c r="D105" i="11"/>
  <c r="D113" i="11"/>
  <c r="D116" i="11"/>
  <c r="D117" i="11"/>
  <c r="D120" i="11"/>
  <c r="D2" i="9"/>
  <c r="D9" i="9"/>
  <c r="D16" i="9"/>
  <c r="D18" i="9"/>
  <c r="D22" i="9"/>
  <c r="D31" i="9" s="1"/>
  <c r="D33" i="9"/>
  <c r="D40" i="9"/>
  <c r="D45" i="9"/>
  <c r="D48" i="9"/>
  <c r="D51" i="9"/>
  <c r="D53" i="9"/>
  <c r="D59" i="9"/>
  <c r="D64" i="9"/>
  <c r="D73" i="9"/>
  <c r="D77" i="9"/>
  <c r="D79" i="9"/>
  <c r="D84" i="9"/>
  <c r="D89" i="9"/>
  <c r="D96" i="9"/>
  <c r="D100" i="9"/>
  <c r="D103" i="9"/>
  <c r="D105" i="9"/>
  <c r="D113" i="9"/>
  <c r="D117" i="9"/>
  <c r="D120" i="9"/>
  <c r="D2" i="8"/>
  <c r="D9" i="8"/>
  <c r="D16" i="8"/>
  <c r="D18" i="8"/>
  <c r="D22" i="8"/>
  <c r="D33" i="8"/>
  <c r="D40" i="8"/>
  <c r="D45" i="8"/>
  <c r="D51" i="8"/>
  <c r="D48" i="8"/>
  <c r="D53" i="8"/>
  <c r="D59" i="8"/>
  <c r="D64" i="8"/>
  <c r="D73" i="8"/>
  <c r="D77" i="8"/>
  <c r="D79" i="8"/>
  <c r="D84" i="8"/>
  <c r="D89" i="8"/>
  <c r="D96" i="8"/>
  <c r="D100" i="8"/>
  <c r="D103" i="8"/>
  <c r="D105" i="8"/>
  <c r="D113" i="8"/>
  <c r="D116" i="8"/>
  <c r="D117" i="8"/>
  <c r="D120" i="8"/>
  <c r="D76" i="5"/>
  <c r="D80" i="5"/>
  <c r="D43" i="5"/>
  <c r="D2" i="5"/>
  <c r="D21" i="5"/>
  <c r="D19" i="5"/>
  <c r="D123" i="7"/>
  <c r="D116" i="7"/>
  <c r="D51" i="7"/>
  <c r="D48" i="7"/>
  <c r="D45" i="7"/>
  <c r="D64" i="7"/>
  <c r="D2" i="7"/>
  <c r="D9" i="7"/>
  <c r="D16" i="7"/>
  <c r="D18" i="7"/>
  <c r="D22" i="7"/>
  <c r="D33" i="7"/>
  <c r="D40" i="7"/>
  <c r="D53" i="7"/>
  <c r="D59" i="7"/>
  <c r="D79" i="7"/>
  <c r="D84" i="7"/>
  <c r="D89" i="7"/>
  <c r="D96" i="7"/>
  <c r="D103" i="7"/>
  <c r="D100" i="7"/>
  <c r="D105" i="7"/>
  <c r="D113" i="7"/>
  <c r="D117" i="7"/>
  <c r="D121" i="7"/>
  <c r="D18" i="6"/>
  <c r="D2" i="6"/>
  <c r="D51" i="6"/>
  <c r="D40" i="6"/>
  <c r="D53" i="6"/>
  <c r="D59" i="6"/>
  <c r="D73" i="6"/>
  <c r="D64" i="6"/>
  <c r="D105" i="6"/>
  <c r="D121" i="6"/>
  <c r="D117" i="6"/>
  <c r="C82" i="5"/>
  <c r="E82" i="5"/>
  <c r="C76" i="5"/>
  <c r="E76" i="5"/>
  <c r="C80" i="5"/>
  <c r="E80" i="5"/>
  <c r="C43" i="5"/>
  <c r="E43" i="5"/>
  <c r="C21" i="5"/>
  <c r="E21" i="5"/>
  <c r="D124" i="5"/>
  <c r="D119" i="5"/>
  <c r="D120" i="5"/>
  <c r="D116" i="5"/>
  <c r="D108" i="5"/>
  <c r="D106" i="5"/>
  <c r="D103" i="5"/>
  <c r="D99" i="5"/>
  <c r="D92" i="5"/>
  <c r="D87" i="5"/>
  <c r="D82" i="5"/>
  <c r="D67" i="5"/>
  <c r="D62" i="5"/>
  <c r="D56" i="5"/>
  <c r="D54" i="5"/>
  <c r="D51" i="5"/>
  <c r="D48" i="5"/>
  <c r="D36" i="5"/>
  <c r="D10" i="5"/>
  <c r="D25" i="5"/>
  <c r="D12" i="5"/>
  <c r="F120" i="10"/>
  <c r="F117" i="10"/>
  <c r="F113" i="10"/>
  <c r="F105" i="10"/>
  <c r="F100" i="10"/>
  <c r="F96" i="10"/>
  <c r="F89" i="10"/>
  <c r="F84" i="10"/>
  <c r="F79" i="10"/>
  <c r="F73" i="10"/>
  <c r="F64" i="10"/>
  <c r="F59" i="10"/>
  <c r="F53" i="10"/>
  <c r="F51" i="10"/>
  <c r="F48" i="10"/>
  <c r="F45" i="10"/>
  <c r="F40" i="10"/>
  <c r="F33" i="10"/>
  <c r="F111" i="10" s="1"/>
  <c r="F22" i="10"/>
  <c r="F9" i="10"/>
  <c r="F2" i="10"/>
  <c r="F31" i="10" s="1"/>
  <c r="F122" i="10" s="1"/>
  <c r="D120" i="10"/>
  <c r="D117" i="10"/>
  <c r="D113" i="10"/>
  <c r="D105" i="10"/>
  <c r="D100" i="10"/>
  <c r="D96" i="10"/>
  <c r="D89" i="10"/>
  <c r="D84" i="10"/>
  <c r="D79" i="10"/>
  <c r="D73" i="10"/>
  <c r="D64" i="10"/>
  <c r="D59" i="10"/>
  <c r="D53" i="10"/>
  <c r="D51" i="10"/>
  <c r="D48" i="10"/>
  <c r="D45" i="10"/>
  <c r="D40" i="10"/>
  <c r="D33" i="10"/>
  <c r="D111" i="10" s="1"/>
  <c r="D22" i="10"/>
  <c r="D9" i="10"/>
  <c r="D2" i="10"/>
  <c r="D31" i="10" s="1"/>
  <c r="D122" i="10" s="1"/>
  <c r="F6" i="24"/>
  <c r="F5" i="24"/>
  <c r="F3" i="24"/>
  <c r="F27" i="24"/>
  <c r="E120" i="17"/>
  <c r="E117" i="17"/>
  <c r="E116" i="17"/>
  <c r="E113" i="17"/>
  <c r="E105" i="17"/>
  <c r="E103" i="17"/>
  <c r="E100" i="17"/>
  <c r="E96" i="17"/>
  <c r="E89" i="17"/>
  <c r="E84" i="17"/>
  <c r="E79" i="17"/>
  <c r="E77" i="17"/>
  <c r="E73" i="17"/>
  <c r="E64" i="17"/>
  <c r="E59" i="17"/>
  <c r="E53" i="17"/>
  <c r="E51" i="17"/>
  <c r="E48" i="17"/>
  <c r="E45" i="17"/>
  <c r="E40" i="17"/>
  <c r="E33" i="17"/>
  <c r="E111" i="17" s="1"/>
  <c r="E31" i="17"/>
  <c r="E122" i="17" s="1"/>
  <c r="E22" i="17"/>
  <c r="E18" i="17"/>
  <c r="E16" i="17"/>
  <c r="E9" i="17"/>
  <c r="E2" i="17"/>
  <c r="C120" i="17"/>
  <c r="C117" i="17"/>
  <c r="C116" i="17"/>
  <c r="C113" i="17"/>
  <c r="C105" i="17"/>
  <c r="C103" i="17"/>
  <c r="C100" i="17"/>
  <c r="C96" i="17"/>
  <c r="C89" i="17"/>
  <c r="C84" i="17"/>
  <c r="C79" i="17"/>
  <c r="C77" i="17"/>
  <c r="C73" i="17"/>
  <c r="C64" i="17"/>
  <c r="C59" i="17"/>
  <c r="C53" i="17"/>
  <c r="C51" i="17"/>
  <c r="C48" i="17"/>
  <c r="C45" i="17"/>
  <c r="C40" i="17"/>
  <c r="C111" i="17" s="1"/>
  <c r="C33" i="17"/>
  <c r="C31" i="17"/>
  <c r="C122" i="17" s="1"/>
  <c r="C22" i="17"/>
  <c r="C18" i="17"/>
  <c r="C16" i="17"/>
  <c r="C9" i="17"/>
  <c r="C2" i="17"/>
  <c r="E121" i="13"/>
  <c r="E118" i="13"/>
  <c r="E117" i="13"/>
  <c r="E114" i="13"/>
  <c r="E106" i="13"/>
  <c r="E104" i="13"/>
  <c r="E103" i="13" s="1"/>
  <c r="E97" i="13"/>
  <c r="E90" i="13"/>
  <c r="E85" i="13"/>
  <c r="E80" i="13"/>
  <c r="E78" i="13"/>
  <c r="E74" i="13"/>
  <c r="E65" i="13"/>
  <c r="E60" i="13"/>
  <c r="E54" i="13"/>
  <c r="E52" i="13"/>
  <c r="E49" i="13"/>
  <c r="E46" i="13"/>
  <c r="E41" i="13"/>
  <c r="E34" i="13"/>
  <c r="E23" i="13"/>
  <c r="E19" i="13"/>
  <c r="E16" i="13"/>
  <c r="E9" i="13"/>
  <c r="E2" i="13"/>
  <c r="E32" i="13" s="1"/>
  <c r="C121" i="13"/>
  <c r="C118" i="13"/>
  <c r="C117" i="13"/>
  <c r="C114" i="13"/>
  <c r="C106" i="13"/>
  <c r="C104" i="13"/>
  <c r="C103" i="13" s="1"/>
  <c r="C97" i="13"/>
  <c r="C90" i="13"/>
  <c r="C85" i="13"/>
  <c r="C80" i="13"/>
  <c r="C78" i="13"/>
  <c r="C74" i="13"/>
  <c r="C65" i="13"/>
  <c r="C60" i="13"/>
  <c r="C54" i="13"/>
  <c r="C52" i="13"/>
  <c r="C49" i="13"/>
  <c r="C46" i="13"/>
  <c r="C41" i="13"/>
  <c r="C34" i="13"/>
  <c r="C23" i="13"/>
  <c r="C19" i="13"/>
  <c r="C16" i="13"/>
  <c r="C9" i="13"/>
  <c r="C2" i="13"/>
  <c r="C32" i="13" s="1"/>
  <c r="E120" i="11"/>
  <c r="E117" i="11"/>
  <c r="E116" i="11"/>
  <c r="E113" i="11"/>
  <c r="E105" i="11"/>
  <c r="E103" i="11"/>
  <c r="E100" i="11"/>
  <c r="E96" i="11"/>
  <c r="E89" i="11"/>
  <c r="E84" i="11"/>
  <c r="E79" i="11"/>
  <c r="E77" i="11"/>
  <c r="E73" i="11"/>
  <c r="E64" i="11"/>
  <c r="E59" i="11"/>
  <c r="E53" i="11"/>
  <c r="E51" i="11"/>
  <c r="E48" i="11"/>
  <c r="E45" i="11"/>
  <c r="E40" i="11"/>
  <c r="E33" i="11"/>
  <c r="E111" i="11" s="1"/>
  <c r="E22" i="11"/>
  <c r="E18" i="11"/>
  <c r="E16" i="11"/>
  <c r="E9" i="11"/>
  <c r="E2" i="11"/>
  <c r="E31" i="11" s="1"/>
  <c r="E122" i="11" s="1"/>
  <c r="C120" i="11"/>
  <c r="C117" i="11"/>
  <c r="C116" i="11"/>
  <c r="C113" i="11"/>
  <c r="C105" i="11"/>
  <c r="C103" i="11"/>
  <c r="C100" i="11"/>
  <c r="C96" i="11"/>
  <c r="C94" i="11"/>
  <c r="C89" i="11" s="1"/>
  <c r="C84" i="11"/>
  <c r="C79" i="11"/>
  <c r="C77" i="11"/>
  <c r="C73" i="11"/>
  <c r="C64" i="11"/>
  <c r="C59" i="11"/>
  <c r="C53" i="11"/>
  <c r="C51" i="11"/>
  <c r="C48" i="11"/>
  <c r="C45" i="11"/>
  <c r="C40" i="11"/>
  <c r="C33" i="11"/>
  <c r="C22" i="11"/>
  <c r="C18" i="11"/>
  <c r="C16" i="11"/>
  <c r="C9" i="11"/>
  <c r="C2" i="11"/>
  <c r="C31" i="11" s="1"/>
  <c r="E120" i="9"/>
  <c r="E117" i="9"/>
  <c r="E113" i="9"/>
  <c r="E105" i="9"/>
  <c r="E103" i="9"/>
  <c r="E100" i="9"/>
  <c r="E96" i="9"/>
  <c r="E89" i="9"/>
  <c r="E84" i="9"/>
  <c r="E79" i="9"/>
  <c r="E77" i="9"/>
  <c r="E73" i="9"/>
  <c r="E64" i="9"/>
  <c r="E59" i="9"/>
  <c r="E53" i="9"/>
  <c r="E51" i="9"/>
  <c r="E48" i="9"/>
  <c r="E45" i="9"/>
  <c r="E40" i="9"/>
  <c r="E33" i="9"/>
  <c r="E111" i="9" s="1"/>
  <c r="E22" i="9"/>
  <c r="E31" i="9" s="1"/>
  <c r="E18" i="9"/>
  <c r="E16" i="9"/>
  <c r="E9" i="9"/>
  <c r="E2" i="9"/>
  <c r="C120" i="9"/>
  <c r="C117" i="9"/>
  <c r="C113" i="9"/>
  <c r="C105" i="9"/>
  <c r="C103" i="9"/>
  <c r="C100" i="9"/>
  <c r="C96" i="9"/>
  <c r="C89" i="9"/>
  <c r="C84" i="9"/>
  <c r="C79" i="9"/>
  <c r="C77" i="9"/>
  <c r="C73" i="9"/>
  <c r="C64" i="9"/>
  <c r="C59" i="9"/>
  <c r="C53" i="9"/>
  <c r="C51" i="9"/>
  <c r="C48" i="9"/>
  <c r="C45" i="9"/>
  <c r="C40" i="9"/>
  <c r="C33" i="9"/>
  <c r="C111" i="9" s="1"/>
  <c r="C22" i="9"/>
  <c r="C18" i="9"/>
  <c r="C16" i="9"/>
  <c r="C9" i="9"/>
  <c r="C2" i="9"/>
  <c r="C31" i="9" s="1"/>
  <c r="E120" i="8"/>
  <c r="E117" i="8"/>
  <c r="E116" i="8"/>
  <c r="E113" i="8"/>
  <c r="E105" i="8"/>
  <c r="E103" i="8"/>
  <c r="E100" i="8"/>
  <c r="E96" i="8"/>
  <c r="E89" i="8"/>
  <c r="E84" i="8"/>
  <c r="E79" i="8"/>
  <c r="E77" i="8"/>
  <c r="E73" i="8"/>
  <c r="E64" i="8"/>
  <c r="E59" i="8"/>
  <c r="E53" i="8"/>
  <c r="E51" i="8"/>
  <c r="E48" i="8"/>
  <c r="E45" i="8"/>
  <c r="E40" i="8"/>
  <c r="E33" i="8"/>
  <c r="E111" i="8" s="1"/>
  <c r="E22" i="8"/>
  <c r="E18" i="8"/>
  <c r="E16" i="8"/>
  <c r="E9" i="8"/>
  <c r="E31" i="8" s="1"/>
  <c r="E122" i="8" s="1"/>
  <c r="E2" i="8"/>
  <c r="C120" i="8"/>
  <c r="C117" i="8"/>
  <c r="C116" i="8"/>
  <c r="C113" i="8"/>
  <c r="C105" i="8"/>
  <c r="C103" i="8"/>
  <c r="C100" i="8"/>
  <c r="C96" i="8"/>
  <c r="C89" i="8"/>
  <c r="C84" i="8"/>
  <c r="C79" i="8"/>
  <c r="C77" i="8"/>
  <c r="C73" i="8"/>
  <c r="C64" i="8"/>
  <c r="C111" i="8" s="1"/>
  <c r="C59" i="8"/>
  <c r="C53" i="8"/>
  <c r="C51" i="8"/>
  <c r="C48" i="8"/>
  <c r="C45" i="8"/>
  <c r="C40" i="8"/>
  <c r="C33" i="8"/>
  <c r="C31" i="8"/>
  <c r="C22" i="8"/>
  <c r="C18" i="8"/>
  <c r="C16" i="8"/>
  <c r="C9" i="8"/>
  <c r="C2" i="8"/>
  <c r="E120" i="10"/>
  <c r="E117" i="10"/>
  <c r="E113" i="10"/>
  <c r="E105" i="10"/>
  <c r="E100" i="10"/>
  <c r="E96" i="10"/>
  <c r="E89" i="10"/>
  <c r="E84" i="10"/>
  <c r="E79" i="10"/>
  <c r="E73" i="10"/>
  <c r="E64" i="10"/>
  <c r="E59" i="10"/>
  <c r="E53" i="10"/>
  <c r="E51" i="10"/>
  <c r="E48" i="10"/>
  <c r="E45" i="10"/>
  <c r="E40" i="10"/>
  <c r="E33" i="10"/>
  <c r="E111" i="10" s="1"/>
  <c r="E22" i="10"/>
  <c r="E16" i="10"/>
  <c r="E9" i="10"/>
  <c r="E2" i="10"/>
  <c r="E31" i="10" s="1"/>
  <c r="E122" i="10" s="1"/>
  <c r="C120" i="10"/>
  <c r="C117" i="10"/>
  <c r="C113" i="10"/>
  <c r="C105" i="10"/>
  <c r="C100" i="10"/>
  <c r="C96" i="10"/>
  <c r="C89" i="10"/>
  <c r="C84" i="10"/>
  <c r="C79" i="10"/>
  <c r="C73" i="10"/>
  <c r="C64" i="10"/>
  <c r="C59" i="10"/>
  <c r="C53" i="10"/>
  <c r="C51" i="10"/>
  <c r="C48" i="10"/>
  <c r="C45" i="10"/>
  <c r="C40" i="10"/>
  <c r="C33" i="10"/>
  <c r="C111" i="10" s="1"/>
  <c r="C22" i="10"/>
  <c r="C16" i="10"/>
  <c r="C9" i="10"/>
  <c r="C2" i="10"/>
  <c r="C31" i="10" s="1"/>
  <c r="C122" i="10" s="1"/>
  <c r="E121" i="7"/>
  <c r="E117" i="7"/>
  <c r="E116" i="7"/>
  <c r="E113" i="7"/>
  <c r="E105" i="7"/>
  <c r="E103" i="7"/>
  <c r="E100" i="7"/>
  <c r="E96" i="7"/>
  <c r="E89" i="7"/>
  <c r="E84" i="7"/>
  <c r="E79" i="7"/>
  <c r="E77" i="7"/>
  <c r="E73" i="7"/>
  <c r="E64" i="7"/>
  <c r="E59" i="7"/>
  <c r="E53" i="7"/>
  <c r="E51" i="7"/>
  <c r="E48" i="7"/>
  <c r="E45" i="7"/>
  <c r="E40" i="7"/>
  <c r="E33" i="7"/>
  <c r="E22" i="7"/>
  <c r="E18" i="7"/>
  <c r="E16" i="7"/>
  <c r="E9" i="7"/>
  <c r="E2" i="7"/>
  <c r="C121" i="7"/>
  <c r="C117" i="7"/>
  <c r="C116" i="7"/>
  <c r="C113" i="7"/>
  <c r="C105" i="7"/>
  <c r="C103" i="7"/>
  <c r="C100" i="7"/>
  <c r="C96" i="7"/>
  <c r="C89" i="7"/>
  <c r="C84" i="7"/>
  <c r="C79" i="7"/>
  <c r="C77" i="7"/>
  <c r="C73" i="7"/>
  <c r="C64" i="7"/>
  <c r="C59" i="7"/>
  <c r="C53" i="7"/>
  <c r="C51" i="7"/>
  <c r="C48" i="7"/>
  <c r="C45" i="7"/>
  <c r="C40" i="7"/>
  <c r="C33" i="7"/>
  <c r="C22" i="7"/>
  <c r="C18" i="7"/>
  <c r="C16" i="7"/>
  <c r="C9" i="7"/>
  <c r="C2" i="7"/>
  <c r="C31" i="7" s="1"/>
  <c r="E121" i="6"/>
  <c r="E117" i="6"/>
  <c r="E105" i="6"/>
  <c r="E103" i="6"/>
  <c r="E100" i="6"/>
  <c r="E96" i="6"/>
  <c r="E89" i="6"/>
  <c r="E84" i="6"/>
  <c r="E79" i="6"/>
  <c r="E77" i="6"/>
  <c r="E73" i="6"/>
  <c r="E64" i="6"/>
  <c r="E59" i="6"/>
  <c r="E53" i="6"/>
  <c r="E51" i="6"/>
  <c r="E48" i="6"/>
  <c r="E45" i="6"/>
  <c r="E40" i="6"/>
  <c r="E22" i="6"/>
  <c r="E18" i="6"/>
  <c r="E16" i="6"/>
  <c r="E9" i="6"/>
  <c r="E2" i="6"/>
  <c r="C121" i="6"/>
  <c r="C117" i="6"/>
  <c r="C105" i="6"/>
  <c r="C103" i="6"/>
  <c r="C100" i="6"/>
  <c r="C96" i="6"/>
  <c r="C89" i="6"/>
  <c r="C84" i="6"/>
  <c r="C79" i="6"/>
  <c r="C77" i="6"/>
  <c r="C73" i="6"/>
  <c r="C64" i="6"/>
  <c r="C59" i="6"/>
  <c r="C53" i="6"/>
  <c r="C51" i="6"/>
  <c r="C48" i="6"/>
  <c r="C45" i="6"/>
  <c r="C40" i="6"/>
  <c r="C22" i="6"/>
  <c r="C18" i="6"/>
  <c r="C16" i="6"/>
  <c r="C9" i="6"/>
  <c r="C2" i="6"/>
  <c r="E124" i="5"/>
  <c r="E120" i="5"/>
  <c r="E119" i="5"/>
  <c r="E116" i="5"/>
  <c r="E108" i="5"/>
  <c r="E106" i="5"/>
  <c r="E103" i="5"/>
  <c r="E99" i="5"/>
  <c r="E92" i="5"/>
  <c r="E87" i="5"/>
  <c r="E67" i="5"/>
  <c r="E62" i="5"/>
  <c r="E56" i="5"/>
  <c r="E51" i="5"/>
  <c r="E48" i="5"/>
  <c r="E36" i="5"/>
  <c r="E25" i="5"/>
  <c r="E19" i="5"/>
  <c r="E12" i="5"/>
  <c r="E2" i="5"/>
  <c r="C124" i="5"/>
  <c r="C120" i="5"/>
  <c r="C119" i="5"/>
  <c r="C116" i="5"/>
  <c r="C108" i="5"/>
  <c r="C106" i="5"/>
  <c r="C103" i="5"/>
  <c r="C99" i="5"/>
  <c r="C92" i="5"/>
  <c r="C87" i="5"/>
  <c r="C67" i="5"/>
  <c r="C62" i="5"/>
  <c r="C56" i="5"/>
  <c r="C51" i="5"/>
  <c r="C48" i="5"/>
  <c r="C36" i="5"/>
  <c r="C25" i="5"/>
  <c r="C19" i="5"/>
  <c r="C12" i="5"/>
  <c r="C2" i="5"/>
  <c r="C86" i="24"/>
  <c r="C41" i="24"/>
  <c r="E120" i="4"/>
  <c r="E117" i="4"/>
  <c r="E116" i="4"/>
  <c r="E113" i="4"/>
  <c r="E105" i="4"/>
  <c r="E103" i="4"/>
  <c r="E100" i="4"/>
  <c r="E96" i="4"/>
  <c r="E89" i="4"/>
  <c r="E84" i="4"/>
  <c r="E79" i="4"/>
  <c r="E77" i="4"/>
  <c r="E73" i="4"/>
  <c r="E64" i="4"/>
  <c r="E59" i="4"/>
  <c r="E53" i="4"/>
  <c r="E51" i="4"/>
  <c r="E48" i="4"/>
  <c r="E45" i="4"/>
  <c r="E40" i="4"/>
  <c r="E33" i="4"/>
  <c r="E111" i="4" s="1"/>
  <c r="E22" i="4"/>
  <c r="E18" i="4"/>
  <c r="E16" i="4"/>
  <c r="E9" i="4"/>
  <c r="E2" i="4"/>
  <c r="E31" i="4" s="1"/>
  <c r="C120" i="4"/>
  <c r="C117" i="4"/>
  <c r="C116" i="4"/>
  <c r="C113" i="4"/>
  <c r="C107" i="4"/>
  <c r="C105" i="4"/>
  <c r="C103" i="4"/>
  <c r="C100" i="4"/>
  <c r="C96" i="4"/>
  <c r="C89" i="4"/>
  <c r="C84" i="4"/>
  <c r="C79" i="4"/>
  <c r="C77" i="4"/>
  <c r="C73" i="4"/>
  <c r="C64" i="4"/>
  <c r="C59" i="4"/>
  <c r="C53" i="4"/>
  <c r="C51" i="4"/>
  <c r="C48" i="4"/>
  <c r="C45" i="4"/>
  <c r="C40" i="4"/>
  <c r="C33" i="4"/>
  <c r="C111" i="4" s="1"/>
  <c r="C22" i="4"/>
  <c r="C18" i="4"/>
  <c r="C16" i="4"/>
  <c r="C9" i="4"/>
  <c r="C2" i="4"/>
  <c r="C31" i="4" s="1"/>
  <c r="D85" i="24"/>
  <c r="F17" i="24"/>
  <c r="F122" i="24"/>
  <c r="F123" i="24" s="1"/>
  <c r="F117" i="24"/>
  <c r="F119" i="24" s="1"/>
  <c r="E122" i="24"/>
  <c r="E120" i="24" s="1"/>
  <c r="E117" i="24"/>
  <c r="E119" i="24" s="1"/>
  <c r="C122" i="24"/>
  <c r="C123" i="24" s="1"/>
  <c r="C117" i="24"/>
  <c r="C119" i="24" s="1"/>
  <c r="D122" i="24"/>
  <c r="D123" i="24" s="1"/>
  <c r="D117" i="24"/>
  <c r="D116" i="24" s="1"/>
  <c r="F113" i="24"/>
  <c r="F112" i="24"/>
  <c r="F111" i="24"/>
  <c r="F110" i="24"/>
  <c r="F109" i="24"/>
  <c r="F107" i="24"/>
  <c r="F106" i="24" s="1"/>
  <c r="F105" i="24"/>
  <c r="F104" i="24"/>
  <c r="F102" i="24"/>
  <c r="F101" i="24"/>
  <c r="F100" i="24"/>
  <c r="F98" i="24"/>
  <c r="F97" i="24"/>
  <c r="F94" i="24"/>
  <c r="F91" i="24"/>
  <c r="F90" i="24"/>
  <c r="F89" i="24"/>
  <c r="F88" i="24"/>
  <c r="F86" i="24"/>
  <c r="F85" i="24"/>
  <c r="F84" i="24"/>
  <c r="F79" i="24"/>
  <c r="F78" i="24"/>
  <c r="F77" i="24"/>
  <c r="F75" i="24"/>
  <c r="F74" i="24"/>
  <c r="F73" i="24"/>
  <c r="F72" i="24"/>
  <c r="F71" i="24"/>
  <c r="F70" i="24"/>
  <c r="F69" i="24"/>
  <c r="F68" i="24"/>
  <c r="F66" i="24"/>
  <c r="F65" i="24"/>
  <c r="F64" i="24"/>
  <c r="F63" i="24"/>
  <c r="F61" i="24"/>
  <c r="F60" i="24"/>
  <c r="F59" i="24"/>
  <c r="F58" i="24"/>
  <c r="F57" i="24"/>
  <c r="F55" i="24"/>
  <c r="F54" i="24" s="1"/>
  <c r="F53" i="24"/>
  <c r="F52" i="24"/>
  <c r="F50" i="24"/>
  <c r="F49" i="24"/>
  <c r="F47" i="24"/>
  <c r="F46" i="24"/>
  <c r="F45" i="24"/>
  <c r="F44" i="24"/>
  <c r="F42" i="24"/>
  <c r="F41" i="24"/>
  <c r="F40" i="24"/>
  <c r="F39" i="24"/>
  <c r="F38" i="24"/>
  <c r="F37" i="24"/>
  <c r="F33" i="24"/>
  <c r="F32" i="24"/>
  <c r="F31" i="24"/>
  <c r="F30" i="24"/>
  <c r="F29" i="24"/>
  <c r="F28" i="24"/>
  <c r="F26" i="24"/>
  <c r="F24" i="24"/>
  <c r="F23" i="24"/>
  <c r="F22" i="24"/>
  <c r="F20" i="24"/>
  <c r="F19" i="24" s="1"/>
  <c r="F18" i="24"/>
  <c r="F16" i="24"/>
  <c r="F15" i="24"/>
  <c r="F14" i="24"/>
  <c r="F13" i="24"/>
  <c r="F9" i="24"/>
  <c r="F8" i="24"/>
  <c r="F4" i="24"/>
  <c r="E113" i="24"/>
  <c r="E112" i="24"/>
  <c r="E111" i="24"/>
  <c r="E110" i="24"/>
  <c r="E109" i="24"/>
  <c r="E107" i="24"/>
  <c r="E106" i="24" s="1"/>
  <c r="E104" i="24"/>
  <c r="E102" i="24"/>
  <c r="E101" i="24"/>
  <c r="E100" i="24"/>
  <c r="E98" i="24"/>
  <c r="E97" i="24"/>
  <c r="E96" i="24"/>
  <c r="E95" i="24"/>
  <c r="E94" i="24"/>
  <c r="E93" i="24"/>
  <c r="E91" i="24"/>
  <c r="E90" i="24"/>
  <c r="E89" i="24"/>
  <c r="E88" i="24"/>
  <c r="E86" i="24"/>
  <c r="E85" i="24"/>
  <c r="E84" i="24"/>
  <c r="E79" i="24"/>
  <c r="E78" i="24"/>
  <c r="E77" i="24"/>
  <c r="E75" i="24"/>
  <c r="E74" i="24"/>
  <c r="E73" i="24"/>
  <c r="E72" i="24"/>
  <c r="E71" i="24"/>
  <c r="E70" i="24"/>
  <c r="E69" i="24"/>
  <c r="E68" i="24"/>
  <c r="E66" i="24"/>
  <c r="E65" i="24"/>
  <c r="E64" i="24"/>
  <c r="E63" i="24"/>
  <c r="E61" i="24"/>
  <c r="E60" i="24"/>
  <c r="E59" i="24"/>
  <c r="E58" i="24"/>
  <c r="E57" i="24"/>
  <c r="E55" i="24"/>
  <c r="E54" i="24" s="1"/>
  <c r="E53" i="24"/>
  <c r="E52" i="24"/>
  <c r="E50" i="24"/>
  <c r="E49" i="24"/>
  <c r="E47" i="24"/>
  <c r="E46" i="24"/>
  <c r="E45" i="24"/>
  <c r="E44" i="24"/>
  <c r="E42" i="24"/>
  <c r="E41" i="24"/>
  <c r="E40" i="24"/>
  <c r="E39" i="24"/>
  <c r="E38" i="24"/>
  <c r="E37" i="24"/>
  <c r="E33" i="24"/>
  <c r="E32" i="24"/>
  <c r="E31" i="24"/>
  <c r="E30" i="24"/>
  <c r="E29" i="24"/>
  <c r="E28" i="24"/>
  <c r="E27" i="24"/>
  <c r="E26" i="24"/>
  <c r="E24" i="24"/>
  <c r="E23" i="24"/>
  <c r="E22" i="24"/>
  <c r="E20" i="24"/>
  <c r="E19" i="24" s="1"/>
  <c r="E18" i="24"/>
  <c r="E17" i="24"/>
  <c r="E16" i="24"/>
  <c r="E15" i="24"/>
  <c r="E14" i="24"/>
  <c r="E13" i="24"/>
  <c r="E9" i="24"/>
  <c r="E8" i="24"/>
  <c r="E6" i="24"/>
  <c r="E5" i="24"/>
  <c r="E4" i="24"/>
  <c r="E3" i="24"/>
  <c r="C113" i="24"/>
  <c r="C112" i="24"/>
  <c r="C111" i="24"/>
  <c r="C109" i="24"/>
  <c r="C107" i="24"/>
  <c r="C106" i="24" s="1"/>
  <c r="C104" i="24"/>
  <c r="C102" i="24"/>
  <c r="C101" i="24"/>
  <c r="C100" i="24"/>
  <c r="C98" i="24"/>
  <c r="C97" i="24"/>
  <c r="C96" i="24"/>
  <c r="C95" i="24"/>
  <c r="C94" i="24"/>
  <c r="C93" i="24"/>
  <c r="C91" i="24"/>
  <c r="C90" i="24"/>
  <c r="C89" i="24"/>
  <c r="C88" i="24"/>
  <c r="C85" i="24"/>
  <c r="C84" i="24"/>
  <c r="C79" i="24"/>
  <c r="C78" i="24"/>
  <c r="C77" i="24"/>
  <c r="C74" i="24"/>
  <c r="C73" i="24"/>
  <c r="C72" i="24"/>
  <c r="C71" i="24"/>
  <c r="C70" i="24"/>
  <c r="C69" i="24"/>
  <c r="C68" i="24"/>
  <c r="C66" i="24"/>
  <c r="C65" i="24"/>
  <c r="C64" i="24"/>
  <c r="C63" i="24"/>
  <c r="C61" i="24"/>
  <c r="C60" i="24"/>
  <c r="C59" i="24"/>
  <c r="C58" i="24"/>
  <c r="C57" i="24"/>
  <c r="C55" i="24"/>
  <c r="C54" i="24" s="1"/>
  <c r="C53" i="24"/>
  <c r="C52" i="24"/>
  <c r="C50" i="24"/>
  <c r="C49" i="24"/>
  <c r="C47" i="24"/>
  <c r="C46" i="24"/>
  <c r="C45" i="24"/>
  <c r="C44" i="24"/>
  <c r="C42" i="24"/>
  <c r="C40" i="24"/>
  <c r="C39" i="24"/>
  <c r="C38" i="24"/>
  <c r="C37" i="24"/>
  <c r="C33" i="24"/>
  <c r="C32" i="24"/>
  <c r="C31" i="24"/>
  <c r="C30" i="24"/>
  <c r="C29" i="24"/>
  <c r="C28" i="24"/>
  <c r="C27" i="24"/>
  <c r="C26" i="24"/>
  <c r="C24" i="24"/>
  <c r="C23" i="24"/>
  <c r="C22" i="24"/>
  <c r="C20" i="24"/>
  <c r="C19" i="24" s="1"/>
  <c r="C18" i="24"/>
  <c r="C17" i="24"/>
  <c r="C16" i="24"/>
  <c r="C15" i="24"/>
  <c r="C14" i="24"/>
  <c r="C13" i="24"/>
  <c r="C9" i="24"/>
  <c r="C8" i="24"/>
  <c r="C6" i="24"/>
  <c r="C5" i="24"/>
  <c r="C4" i="24"/>
  <c r="C3" i="24"/>
  <c r="D101" i="24"/>
  <c r="D113" i="24"/>
  <c r="D112" i="24"/>
  <c r="D111" i="24"/>
  <c r="D109" i="24"/>
  <c r="D107" i="24"/>
  <c r="D106" i="24" s="1"/>
  <c r="D104" i="24"/>
  <c r="D102" i="24"/>
  <c r="D100" i="24"/>
  <c r="D98" i="24"/>
  <c r="D97" i="24"/>
  <c r="D96" i="24"/>
  <c r="D95" i="24"/>
  <c r="D94" i="24"/>
  <c r="D93" i="24"/>
  <c r="D91" i="24"/>
  <c r="D90" i="24"/>
  <c r="D89" i="24"/>
  <c r="D88" i="24"/>
  <c r="D77" i="24"/>
  <c r="D75" i="24"/>
  <c r="D74" i="24"/>
  <c r="D73" i="24"/>
  <c r="D72" i="24"/>
  <c r="D68" i="24"/>
  <c r="D71" i="24"/>
  <c r="D70" i="24"/>
  <c r="D69" i="24"/>
  <c r="D86" i="24"/>
  <c r="D84" i="24"/>
  <c r="D78" i="24"/>
  <c r="D66" i="24"/>
  <c r="D65" i="24"/>
  <c r="D64" i="24"/>
  <c r="D63" i="24"/>
  <c r="D61" i="24"/>
  <c r="D60" i="24"/>
  <c r="D59" i="24"/>
  <c r="D58" i="24"/>
  <c r="D57" i="24"/>
  <c r="D55" i="24"/>
  <c r="D54" i="24" s="1"/>
  <c r="D53" i="24"/>
  <c r="D52" i="24"/>
  <c r="D50" i="24"/>
  <c r="D49" i="24"/>
  <c r="D47" i="24"/>
  <c r="D46" i="24"/>
  <c r="D45" i="24"/>
  <c r="D44" i="24"/>
  <c r="D42" i="24"/>
  <c r="D41" i="24"/>
  <c r="D39" i="24"/>
  <c r="D37" i="24"/>
  <c r="D32" i="24"/>
  <c r="D31" i="24"/>
  <c r="D30" i="24"/>
  <c r="D29" i="24"/>
  <c r="D28" i="24"/>
  <c r="D27" i="24"/>
  <c r="D26" i="24"/>
  <c r="D24" i="24"/>
  <c r="D23" i="24"/>
  <c r="D22" i="24"/>
  <c r="D20" i="24"/>
  <c r="D19" i="24" s="1"/>
  <c r="D18" i="24"/>
  <c r="D17" i="24"/>
  <c r="D16" i="24"/>
  <c r="D15" i="24"/>
  <c r="D14" i="24"/>
  <c r="D13" i="24"/>
  <c r="D9" i="24"/>
  <c r="D8" i="24"/>
  <c r="D5" i="24"/>
  <c r="D4" i="24"/>
  <c r="D33" i="24"/>
  <c r="D34" i="5" l="1"/>
  <c r="F111" i="6"/>
  <c r="F123" i="6" s="1"/>
  <c r="F123" i="13"/>
  <c r="F122" i="17"/>
  <c r="F111" i="7"/>
  <c r="F123" i="7"/>
  <c r="E31" i="7"/>
  <c r="F31" i="11"/>
  <c r="F111" i="11"/>
  <c r="F122" i="11" s="1"/>
  <c r="D31" i="4"/>
  <c r="D111" i="4"/>
  <c r="D110" i="24"/>
  <c r="D108" i="24" s="1"/>
  <c r="D111" i="17"/>
  <c r="D122" i="17" s="1"/>
  <c r="D112" i="13"/>
  <c r="D32" i="13"/>
  <c r="D105" i="24"/>
  <c r="D111" i="11"/>
  <c r="D31" i="11"/>
  <c r="D111" i="9"/>
  <c r="D122" i="9" s="1"/>
  <c r="D31" i="8"/>
  <c r="D111" i="8"/>
  <c r="D122" i="8" s="1"/>
  <c r="D31" i="7"/>
  <c r="D111" i="7"/>
  <c r="C111" i="7"/>
  <c r="C123" i="7" s="1"/>
  <c r="E111" i="7"/>
  <c r="E123" i="7" s="1"/>
  <c r="D31" i="6"/>
  <c r="D111" i="6"/>
  <c r="C111" i="6"/>
  <c r="E111" i="6"/>
  <c r="E31" i="6"/>
  <c r="C31" i="6"/>
  <c r="D114" i="5"/>
  <c r="C34" i="5"/>
  <c r="E114" i="5"/>
  <c r="C114" i="5"/>
  <c r="E34" i="5"/>
  <c r="E105" i="24"/>
  <c r="E103" i="24" s="1"/>
  <c r="E101" i="13"/>
  <c r="E112" i="13"/>
  <c r="E123" i="13" s="1"/>
  <c r="C101" i="13"/>
  <c r="C105" i="24"/>
  <c r="C103" i="24" s="1"/>
  <c r="C112" i="13"/>
  <c r="C123" i="13" s="1"/>
  <c r="C111" i="11"/>
  <c r="C122" i="11"/>
  <c r="E122" i="9"/>
  <c r="C122" i="9"/>
  <c r="C122" i="8"/>
  <c r="F103" i="24"/>
  <c r="F56" i="24"/>
  <c r="F51" i="24"/>
  <c r="D119" i="24"/>
  <c r="F120" i="24"/>
  <c r="F87" i="24"/>
  <c r="F48" i="24"/>
  <c r="E48" i="24"/>
  <c r="E92" i="24"/>
  <c r="E12" i="24"/>
  <c r="E43" i="24"/>
  <c r="E108" i="24"/>
  <c r="E76" i="24"/>
  <c r="E99" i="24"/>
  <c r="C92" i="24"/>
  <c r="C48" i="24"/>
  <c r="C51" i="24"/>
  <c r="C36" i="24"/>
  <c r="C76" i="24"/>
  <c r="C56" i="24"/>
  <c r="C75" i="24"/>
  <c r="C67" i="24" s="1"/>
  <c r="D48" i="24"/>
  <c r="E122" i="4"/>
  <c r="E51" i="24"/>
  <c r="E87" i="24"/>
  <c r="E67" i="24"/>
  <c r="E116" i="24"/>
  <c r="C122" i="4"/>
  <c r="C99" i="24"/>
  <c r="C43" i="24"/>
  <c r="C116" i="24"/>
  <c r="C87" i="24"/>
  <c r="C120" i="24"/>
  <c r="C2" i="24"/>
  <c r="C12" i="24"/>
  <c r="C21" i="24"/>
  <c r="C25" i="24"/>
  <c r="C62" i="24"/>
  <c r="E2" i="24"/>
  <c r="E25" i="24"/>
  <c r="E36" i="24"/>
  <c r="E56" i="24"/>
  <c r="E62" i="24"/>
  <c r="F12" i="24"/>
  <c r="F21" i="24"/>
  <c r="E21" i="24"/>
  <c r="F36" i="24"/>
  <c r="F108" i="24"/>
  <c r="F99" i="24"/>
  <c r="F92" i="24"/>
  <c r="F2" i="24"/>
  <c r="F76" i="24"/>
  <c r="F67" i="24"/>
  <c r="F62" i="24"/>
  <c r="F25" i="24"/>
  <c r="F43" i="24"/>
  <c r="F116" i="24"/>
  <c r="E123" i="24"/>
  <c r="D120" i="24"/>
  <c r="D67" i="24"/>
  <c r="D76" i="24"/>
  <c r="D92" i="24"/>
  <c r="D99" i="24"/>
  <c r="D51" i="24"/>
  <c r="D62" i="24"/>
  <c r="D43" i="24"/>
  <c r="D12" i="24"/>
  <c r="D87" i="24"/>
  <c r="D2" i="24"/>
  <c r="D25" i="24"/>
  <c r="D36" i="24"/>
  <c r="D21" i="24"/>
  <c r="D56" i="24"/>
  <c r="E83" i="24"/>
  <c r="E82" i="24" s="1"/>
  <c r="E81" i="24"/>
  <c r="E80" i="24" s="1"/>
  <c r="C110" i="24"/>
  <c r="C108" i="24" s="1"/>
  <c r="C83" i="24"/>
  <c r="C82" i="24" s="1"/>
  <c r="C81" i="24"/>
  <c r="C80" i="24" s="1"/>
  <c r="D83" i="24"/>
  <c r="D82" i="24" s="1"/>
  <c r="D81" i="24"/>
  <c r="D80" i="24" s="1"/>
  <c r="D103" i="24"/>
  <c r="H123" i="6"/>
  <c r="F120" i="4"/>
  <c r="F117" i="4"/>
  <c r="F113" i="4"/>
  <c r="F105" i="4"/>
  <c r="F103" i="4"/>
  <c r="F100" i="4"/>
  <c r="F96" i="4"/>
  <c r="F89" i="4"/>
  <c r="F84" i="4"/>
  <c r="F79" i="4"/>
  <c r="F83" i="24" s="1"/>
  <c r="F82" i="24" s="1"/>
  <c r="F77" i="4"/>
  <c r="F81" i="24" s="1"/>
  <c r="F80" i="24" s="1"/>
  <c r="F73" i="4"/>
  <c r="F64" i="4"/>
  <c r="F59" i="4"/>
  <c r="F53" i="4"/>
  <c r="F51" i="4"/>
  <c r="F48" i="4"/>
  <c r="F45" i="4"/>
  <c r="F40" i="4"/>
  <c r="F33" i="4"/>
  <c r="F22" i="4"/>
  <c r="F18" i="4"/>
  <c r="F16" i="4"/>
  <c r="F9" i="4"/>
  <c r="F2" i="4"/>
  <c r="F114" i="24" l="1"/>
  <c r="D122" i="4"/>
  <c r="D123" i="13"/>
  <c r="D122" i="11"/>
  <c r="D126" i="5"/>
  <c r="D123" i="6"/>
  <c r="C123" i="6"/>
  <c r="D114" i="24"/>
  <c r="C126" i="5"/>
  <c r="E126" i="5"/>
  <c r="E34" i="24"/>
  <c r="C34" i="24"/>
  <c r="C114" i="24"/>
  <c r="E114" i="24"/>
  <c r="F34" i="24"/>
  <c r="F111" i="4"/>
  <c r="F31" i="4"/>
  <c r="F125" i="24" l="1"/>
  <c r="E125" i="24"/>
  <c r="C125" i="24"/>
  <c r="D125" i="24"/>
  <c r="F122" i="4"/>
</calcChain>
</file>

<file path=xl/sharedStrings.xml><?xml version="1.0" encoding="utf-8"?>
<sst xmlns="http://schemas.openxmlformats.org/spreadsheetml/2006/main" count="1506" uniqueCount="268">
  <si>
    <t>Rindal IL Budsjett 2024: Avd 10 felles</t>
  </si>
  <si>
    <t>Regnskap
2022</t>
  </si>
  <si>
    <t>Regnskap
2023</t>
  </si>
  <si>
    <t>Budsjett 2023</t>
  </si>
  <si>
    <t>Budsjett 2024</t>
  </si>
  <si>
    <t>Kommentar</t>
  </si>
  <si>
    <t>Salgsinntekt, sponsorinntekt avg.pl</t>
  </si>
  <si>
    <t>Salg av varer</t>
  </si>
  <si>
    <t>Billettinntekter  annet arr.</t>
  </si>
  <si>
    <t>Salg av mat og drikke annet arr.</t>
  </si>
  <si>
    <t>Medlemsfest</t>
  </si>
  <si>
    <t>Sponsor- og reklameinntekter</t>
  </si>
  <si>
    <t>Inkl tilskudd Rindalslist kr 100.000,-. Siste år 2024. sjekk mva sponsor</t>
  </si>
  <si>
    <t>Salg av mat og drikke avg.pliktig</t>
  </si>
  <si>
    <t>Sponsorlogoer. Er ført på kto 3022</t>
  </si>
  <si>
    <t>Uttak av varer,avgiftspliktig (mat)</t>
  </si>
  <si>
    <t xml:space="preserve">Salgsinntekt avg.fri, kontingenter </t>
  </si>
  <si>
    <t>Startkontingenter</t>
  </si>
  <si>
    <t>Billettinntekter idrettsarr.</t>
  </si>
  <si>
    <t>Basar/lotteri</t>
  </si>
  <si>
    <t>øvre 180000</t>
  </si>
  <si>
    <t>Påmelding FFO/Småtrolluka</t>
  </si>
  <si>
    <t>Annet salg unntatt avg. plikt</t>
  </si>
  <si>
    <t>Mat- og kiosksalg idrettsarr.</t>
  </si>
  <si>
    <t>Offentlige tilskudd/refusjon</t>
  </si>
  <si>
    <t>Offenlige tilskudd</t>
  </si>
  <si>
    <t>B23:mvakomp 200-LAM 130-kom 86 =405</t>
  </si>
  <si>
    <t>Leieinntekter</t>
  </si>
  <si>
    <t>Leieinntekter mva-fri</t>
  </si>
  <si>
    <t>Leieinntekter mva-pliktig</t>
  </si>
  <si>
    <t>Leieinntekt av fast eiendom (avg. Pliktig)</t>
  </si>
  <si>
    <t>Annen driftsrelatert inntekt</t>
  </si>
  <si>
    <t>Premiepenger</t>
  </si>
  <si>
    <t>Grasrotandel</t>
  </si>
  <si>
    <t>Pantdonasjoner</t>
  </si>
  <si>
    <t>Egenandeler</t>
  </si>
  <si>
    <t>Gaver</t>
  </si>
  <si>
    <t>Annen inntekt</t>
  </si>
  <si>
    <t>Medlemskontingent</t>
  </si>
  <si>
    <t>Økning 50kr</t>
  </si>
  <si>
    <t>Aktivitetsavgift</t>
  </si>
  <si>
    <t>Økning ca 5%</t>
  </si>
  <si>
    <t>Sum Inntekter</t>
  </si>
  <si>
    <t>Innkjøp varer for videresalg</t>
  </si>
  <si>
    <t>Kjøp av varer for videresalg, avg.pliktig</t>
  </si>
  <si>
    <t>Innkjøp varer annet arr. avg.pliktig</t>
  </si>
  <si>
    <t>Innkjøp av mat for videresalg avg.pliktig</t>
  </si>
  <si>
    <t>Innkjøp varer til idrettsarr.</t>
  </si>
  <si>
    <t>Innkjøp varer til basar/lotteri</t>
  </si>
  <si>
    <t>Inkl også innkjøp basargevinster</t>
  </si>
  <si>
    <t>Innkjøp av varer annet, avgiftsfritt</t>
  </si>
  <si>
    <t>Fremmedytelse</t>
  </si>
  <si>
    <t>Løypeoppkjøring</t>
  </si>
  <si>
    <t>Annen leiekjøring</t>
  </si>
  <si>
    <t>Annen leid hjelp/vakthold</t>
  </si>
  <si>
    <t>Periodisert kjøp tjeneste daglig leder</t>
  </si>
  <si>
    <t>Lønn til ansatte</t>
  </si>
  <si>
    <t>Lønn og honorar</t>
  </si>
  <si>
    <t>Feriepenger</t>
  </si>
  <si>
    <t>Annen kostnadsgodtgjørelse</t>
  </si>
  <si>
    <t>Honorar musikere</t>
  </si>
  <si>
    <t>Drivstoff, olje</t>
  </si>
  <si>
    <t>Bensin, dieselolje</t>
  </si>
  <si>
    <t>Leie lokaler, strøm, renovasjon</t>
  </si>
  <si>
    <t>Leie lokaler, bygninger</t>
  </si>
  <si>
    <t>T-Komp</t>
  </si>
  <si>
    <t>Renovasjon, vann, avløp</t>
  </si>
  <si>
    <t>Strøm</t>
  </si>
  <si>
    <t>Renhold</t>
  </si>
  <si>
    <t>Annen kostnad lokaler</t>
  </si>
  <si>
    <t>Leie hall, transportmidler, maskiner</t>
  </si>
  <si>
    <t>Leie maskiner</t>
  </si>
  <si>
    <t>Leie transportmidler</t>
  </si>
  <si>
    <t>Leie hall</t>
  </si>
  <si>
    <t>sildball + 2 basar</t>
  </si>
  <si>
    <t>Annen leiekostnad</t>
  </si>
  <si>
    <t>Postboksleie</t>
  </si>
  <si>
    <t>Driftsmaterialer, premier m.m.</t>
  </si>
  <si>
    <t>Verktøy, utstyr under 15.000 kr</t>
  </si>
  <si>
    <t>Driftsmateriale</t>
  </si>
  <si>
    <t>Datautstyr</t>
  </si>
  <si>
    <t>B23: 2 nettbrett</t>
  </si>
  <si>
    <t>Programvare, anskaffelse</t>
  </si>
  <si>
    <t>Programvare årlig vedl hold</t>
  </si>
  <si>
    <t>Medlemsavg. idrettens office 365 -Teams</t>
  </si>
  <si>
    <t>Rekvisita</t>
  </si>
  <si>
    <t>Premier, utmerkelser</t>
  </si>
  <si>
    <t>Klubbklær til eget bruk</t>
  </si>
  <si>
    <t>Reperasjon og vedlikehold</t>
  </si>
  <si>
    <t>Vedlikehold anlegg</t>
  </si>
  <si>
    <t>Vedlikehold maskiner, utstyr</t>
  </si>
  <si>
    <t>Investeringer bane/anlegg</t>
  </si>
  <si>
    <t>Regnskapshonorar m.m.</t>
  </si>
  <si>
    <t>Regnskapshonorar</t>
  </si>
  <si>
    <t>Kontorrekv, trykksak, møter og kurs</t>
  </si>
  <si>
    <t>Kontorrekvisista</t>
  </si>
  <si>
    <t>Trykksak</t>
  </si>
  <si>
    <t>Aviser, tidsskrifter, bøker</t>
  </si>
  <si>
    <t>Møte, kurs, oppdateringer</t>
  </si>
  <si>
    <t>Telefon, porto o.l</t>
  </si>
  <si>
    <t>Telefon</t>
  </si>
  <si>
    <t>Datakommunikasjon</t>
  </si>
  <si>
    <t>Porto</t>
  </si>
  <si>
    <t>Kostnad/godtgj. Reise, diett, bil o.l</t>
  </si>
  <si>
    <t>Bilgodtgjørelse</t>
  </si>
  <si>
    <t>Reisekostnad ikke oppgavepliktig</t>
  </si>
  <si>
    <t>Samlinger/kurs i kretsregi</t>
  </si>
  <si>
    <t>Overnatting etter regning, lav sats</t>
  </si>
  <si>
    <t>Diettgodtgjørelse</t>
  </si>
  <si>
    <t>Kostnadsgodtgjørelse</t>
  </si>
  <si>
    <t>Salg/reklamekostn, påmeldingsavg.</t>
  </si>
  <si>
    <t>Salgskostnad</t>
  </si>
  <si>
    <t>Reklamekostnad</t>
  </si>
  <si>
    <t>Påmelding- og startkontingent</t>
  </si>
  <si>
    <t>Kontingent og gave</t>
  </si>
  <si>
    <t>Kontingent</t>
  </si>
  <si>
    <t>Opplev Rindal</t>
  </si>
  <si>
    <t>Rindalslist - siste år 2024</t>
  </si>
  <si>
    <t>Forsikringer</t>
  </si>
  <si>
    <t>Annen kostnad</t>
  </si>
  <si>
    <t>Møteutgifter</t>
  </si>
  <si>
    <t>Bank- og kortgebyr</t>
  </si>
  <si>
    <t>Kostnad annen, avg.pl.</t>
  </si>
  <si>
    <t>Kostnad annen, avgiftsfri</t>
  </si>
  <si>
    <t>Tap på fordringer</t>
  </si>
  <si>
    <t>Sum utgifter</t>
  </si>
  <si>
    <t>Finansinntekt</t>
  </si>
  <si>
    <t>Renteinntekter</t>
  </si>
  <si>
    <t>Andre finansinntekter</t>
  </si>
  <si>
    <t>Sum finansinntekter</t>
  </si>
  <si>
    <t>Finanskostnad</t>
  </si>
  <si>
    <t>Rentekostnad</t>
  </si>
  <si>
    <t>Andre finanskostnader</t>
  </si>
  <si>
    <t>Sum finanskostnader</t>
  </si>
  <si>
    <t>Overskudd/underskudd</t>
  </si>
  <si>
    <t>Rindal IL Budsjett 2024: Avd 20 Fotball</t>
  </si>
  <si>
    <t>Salgsinntekt, avgiftspliktig</t>
  </si>
  <si>
    <t>Sokkesalg e.a.</t>
  </si>
  <si>
    <t>sponsor Bambusa jmf sokkesalg</t>
  </si>
  <si>
    <t>Salg av tjenester</t>
  </si>
  <si>
    <t>Salgsinntekt avgiftspliktig</t>
  </si>
  <si>
    <t>Salgsinntekt bøker</t>
  </si>
  <si>
    <t>Salgsinntekt, utenfor avg.området</t>
  </si>
  <si>
    <t>Rindalscup + 3v3 cup(Rindalslistcup)</t>
  </si>
  <si>
    <t>Seniorkamper</t>
  </si>
  <si>
    <t>Fotball-lotteriet, salg kort e.l.</t>
  </si>
  <si>
    <t>Cup og kamper</t>
  </si>
  <si>
    <t>Egenandel buss, cup</t>
  </si>
  <si>
    <t>Festvakt m.m.</t>
  </si>
  <si>
    <t>Innkjøp sokkesalg</t>
  </si>
  <si>
    <t>Mat cup og kamper</t>
  </si>
  <si>
    <t>Fotball-lotteriet</t>
  </si>
  <si>
    <t>Dommere, ev sr.trener</t>
  </si>
  <si>
    <t>Dommere</t>
  </si>
  <si>
    <t>Rindalshuset, garderober tr.kamper</t>
  </si>
  <si>
    <t>Buss jmf retningslinjer</t>
  </si>
  <si>
    <t>Leie Kunstgress</t>
  </si>
  <si>
    <t>Tape, is etc</t>
  </si>
  <si>
    <t>Kamera</t>
  </si>
  <si>
    <t>Baller etc</t>
  </si>
  <si>
    <t>Rindalscup, sesongavsl barn</t>
  </si>
  <si>
    <t>Bortedraksett</t>
  </si>
  <si>
    <t>Fotballavslutninger etc</t>
  </si>
  <si>
    <t>Dommere, sr.trenere</t>
  </si>
  <si>
    <t>A-kort cup (Røros, NC)</t>
  </si>
  <si>
    <t>Klubb BDO, trenerkurs og samlinger</t>
  </si>
  <si>
    <t>Serie og cup + gebyr og bøter NFF</t>
  </si>
  <si>
    <t>Kretskontingent + overgangsgebyr</t>
  </si>
  <si>
    <t>Gebyr Vipps, iZettle</t>
  </si>
  <si>
    <t>Rentekostnad leverandørgjeld</t>
  </si>
  <si>
    <t>Rindal IL Budsjett 2024: Avd 21 Fotballanlegg</t>
  </si>
  <si>
    <t>kontert 3022</t>
  </si>
  <si>
    <t>Mylling baner, gjødsling, grusing vei etc</t>
  </si>
  <si>
    <t>Traktorklippere</t>
  </si>
  <si>
    <t>Leasing robot 1 stk + RiA??</t>
  </si>
  <si>
    <t>Rinnvollen(OVF, feste)</t>
  </si>
  <si>
    <t>Merkespray ++</t>
  </si>
  <si>
    <t>Div vedlikehold</t>
  </si>
  <si>
    <t>renter leverandørgjeld</t>
  </si>
  <si>
    <t>Rindal IL Budsjett 2024: Avd 22 Småtrolluka</t>
  </si>
  <si>
    <t>Rindal sparebank</t>
  </si>
  <si>
    <t>ca 230 deltagere</t>
  </si>
  <si>
    <t>Avtalt i klubben Coopavtale</t>
  </si>
  <si>
    <t>Camping</t>
  </si>
  <si>
    <t>Hovedsaklig mat</t>
  </si>
  <si>
    <t>Driftsmaterialer</t>
  </si>
  <si>
    <t>Baller, utstyr ++</t>
  </si>
  <si>
    <t xml:space="preserve">Klær til instruktører/medhjelpere </t>
  </si>
  <si>
    <t>Utgifter ift påmeldingssystemet</t>
  </si>
  <si>
    <t>Rentekost leverandører</t>
  </si>
  <si>
    <t>Rindal IL Budsjett 2024: Avd 30 Ski</t>
  </si>
  <si>
    <t>Til skiutstyr, avg. Pliktig???</t>
  </si>
  <si>
    <t xml:space="preserve"> </t>
  </si>
  <si>
    <t>Parkering. Økt pga. RR 2023 ble flyttet til jan 24.</t>
  </si>
  <si>
    <t>pizzalotteri</t>
  </si>
  <si>
    <t>Camp Trollheimen, budsjett 40 deltagere x 2.800,-, 47 i 2022, fullsatt = 70</t>
  </si>
  <si>
    <t> </t>
  </si>
  <si>
    <t>Økt pga. RR 2023 ble flyttet til jan 24.</t>
  </si>
  <si>
    <t>Gratis mat fra Coop Nordvest til Camp Trolheimen</t>
  </si>
  <si>
    <t>Camp Trollheimen</t>
  </si>
  <si>
    <t>HS</t>
  </si>
  <si>
    <t>Leie buss camp trollheimen</t>
  </si>
  <si>
    <t>Innkjøp av utstyr</t>
  </si>
  <si>
    <t>Printer tidtakerbu</t>
  </si>
  <si>
    <t>CT. Camp. Bør bli lavere i år, noe gjenbruk for instruktører og ca. 30 deltagerskjorter til overs hvis vi velger samme farge i år igjen</t>
  </si>
  <si>
    <t>usikker størrelse</t>
  </si>
  <si>
    <t>HS: Det har aldri vært budsjettert mot disse to kontoene, bare 7140/7141. Noen har tydeligvis begynt å kontere utgifter hit, disse har rimelig sikkert vært ført på 7140/7141 tidligere.</t>
  </si>
  <si>
    <t>avhenger av camp trollheimen</t>
  </si>
  <si>
    <t>Rindal IL Budsjett 2024: Avd 31 Skianlegg</t>
  </si>
  <si>
    <t>Støtte til løypekjøring (VIPPS)</t>
  </si>
  <si>
    <t>Til Rindal Anleggsdrift AS</t>
  </si>
  <si>
    <t>Brøyting og krattknusing</t>
  </si>
  <si>
    <t>Dugnadskompensasjon maskinførere, økning grunnet to kjører kommer over skattefri del på 10000, og derfor vil fakturere.</t>
  </si>
  <si>
    <t>Leie ny skuter(30`)og atv(10`)</t>
  </si>
  <si>
    <t>OVF og Guri Rindalsholt, leieavtaler</t>
  </si>
  <si>
    <t>Utsatt fra 2023, div, utbedringer stadion og løyper</t>
  </si>
  <si>
    <t>Eq timing bl.a.</t>
  </si>
  <si>
    <t>Snøscooter, ATV</t>
  </si>
  <si>
    <t>Rindal IL Budsjett 2024: Avd 40 Friidrett</t>
  </si>
  <si>
    <t>Annonser innbydelse Trløpet/LR/Nettside</t>
  </si>
  <si>
    <t>Startkont Trløpet/LR</t>
  </si>
  <si>
    <t>Klubbklær</t>
  </si>
  <si>
    <t>Matsalg Trløpet/LR/KM</t>
  </si>
  <si>
    <t>Premier St Olavsloppet</t>
  </si>
  <si>
    <t>St Olavsloppet/Kollen</t>
  </si>
  <si>
    <t>Pengestøtte LR</t>
  </si>
  <si>
    <t>Matinnkjøp Trløpet/LR/KM</t>
  </si>
  <si>
    <t>Leie Rhuset Trl/Torshall LR/Kantine testløp</t>
  </si>
  <si>
    <t>Buss Kollen/Hytteplan</t>
  </si>
  <si>
    <t>Leie gymsal BBH</t>
  </si>
  <si>
    <t>Leie høytaleranlegg Trl/LR</t>
  </si>
  <si>
    <t>Utstyr Rhallen</t>
  </si>
  <si>
    <t>Eqtiming</t>
  </si>
  <si>
    <t>Engangsstartnr Trl/LR/KM/Løpskarusell</t>
  </si>
  <si>
    <t>Premier Trl/LR/2xKM/løpskarusell</t>
  </si>
  <si>
    <t>Ses avslutninger/mat testløp</t>
  </si>
  <si>
    <t>Porto Trl/LR/SOL</t>
  </si>
  <si>
    <t>Overnatting Kollen 8.000/SOL kr 20.000+div</t>
  </si>
  <si>
    <t>Samlinger/kurs i kretsregi/treningssaml</t>
  </si>
  <si>
    <t>Støtte treningsopphold</t>
  </si>
  <si>
    <t>Kretskontingent</t>
  </si>
  <si>
    <t>Gebyr for bruk av påmeldingssystem Trløpet/LR</t>
  </si>
  <si>
    <t>Rindal IL Budsjett 2024: Avd 50 Håndball</t>
  </si>
  <si>
    <t>usikker mtp seniorlag neste sesong</t>
  </si>
  <si>
    <t>økes pga matsalg under kamper</t>
  </si>
  <si>
    <t>torgdag/arrangement dugnad etc</t>
  </si>
  <si>
    <t>økte dommerutgifter + trenerhonorar</t>
  </si>
  <si>
    <t>servering arrangement NY</t>
  </si>
  <si>
    <t>gratis halleie aldersbestemt</t>
  </si>
  <si>
    <t>innkjøp skumfigurer + baller mini, nøkkelskap</t>
  </si>
  <si>
    <t>drakter (+shortser gutt)</t>
  </si>
  <si>
    <t>avslutning lag lagt inn her - økes tilsvarende matsalg til lag?</t>
  </si>
  <si>
    <t>trenerkurs / dommerkurs</t>
  </si>
  <si>
    <t>Rindal IL Budsjett 2024: Avd 70 Tursti</t>
  </si>
  <si>
    <t>Fjelltrimmen</t>
  </si>
  <si>
    <t>Spillemidler Haraldhøtta + Innfallsporten</t>
  </si>
  <si>
    <t>Minnegaver</t>
  </si>
  <si>
    <t>ATV mm.</t>
  </si>
  <si>
    <t>Festeavtaler ol</t>
  </si>
  <si>
    <t>Trimpoeng.</t>
  </si>
  <si>
    <t>Fjelltrimmen og Småtrollturen</t>
  </si>
  <si>
    <t>Innfallsporten</t>
  </si>
  <si>
    <t>Haraldhøtta</t>
  </si>
  <si>
    <t>Domeneshop</t>
  </si>
  <si>
    <t>Rindal IL Budsjett 2024: Avd 80 Rindalshallen</t>
  </si>
  <si>
    <t>Alle sponsorinntekter føres på avd. 10.</t>
  </si>
  <si>
    <t>Rindal IL Budsjett 2024: Total</t>
  </si>
  <si>
    <t>Salg avgiftspliktig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</si>
</sst>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0"/>
      <color rgb="FFFF0000"/>
      <name val="Arial"/>
      <family val="2"/>
    </font>
    <font>
      <sz val="11"/>
      <color rgb="FF000000"/>
      <name val="Calibri"/>
      <charset val="1"/>
    </font>
    <font>
      <sz val="11"/>
      <color rgb="FF00B0F0"/>
      <name val="Calibri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9"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6" fillId="0" borderId="0" xfId="0" applyFont="1"/>
    <xf numFmtId="3" fontId="0" fillId="0" borderId="0" xfId="0" applyNumberFormat="1"/>
    <xf numFmtId="0" fontId="3" fillId="0" borderId="1" xfId="0" applyFont="1" applyBorder="1"/>
    <xf numFmtId="0" fontId="10" fillId="0" borderId="0" xfId="0" applyFont="1"/>
    <xf numFmtId="0" fontId="3" fillId="0" borderId="2" xfId="0" applyFont="1" applyBorder="1"/>
    <xf numFmtId="0" fontId="9" fillId="0" borderId="2" xfId="0" applyFont="1" applyBorder="1"/>
    <xf numFmtId="0" fontId="8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8" fillId="0" borderId="3" xfId="0" applyFont="1" applyBorder="1"/>
    <xf numFmtId="0" fontId="8" fillId="0" borderId="4" xfId="0" applyFont="1" applyBorder="1"/>
    <xf numFmtId="0" fontId="11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" xfId="0" applyBorder="1"/>
    <xf numFmtId="0" fontId="10" fillId="0" borderId="1" xfId="0" applyFont="1" applyBorder="1"/>
    <xf numFmtId="0" fontId="6" fillId="0" borderId="1" xfId="0" applyFont="1" applyBorder="1"/>
    <xf numFmtId="0" fontId="12" fillId="0" borderId="1" xfId="0" applyFont="1" applyBorder="1"/>
    <xf numFmtId="3" fontId="10" fillId="0" borderId="0" xfId="0" applyNumberFormat="1" applyFont="1"/>
    <xf numFmtId="0" fontId="7" fillId="0" borderId="1" xfId="0" applyFont="1" applyBorder="1"/>
    <xf numFmtId="0" fontId="5" fillId="0" borderId="1" xfId="1" applyFont="1" applyBorder="1"/>
    <xf numFmtId="0" fontId="0" fillId="0" borderId="1" xfId="0" applyBorder="1" applyAlignment="1">
      <alignment wrapText="1"/>
    </xf>
    <xf numFmtId="0" fontId="9" fillId="0" borderId="3" xfId="0" applyFont="1" applyBorder="1"/>
    <xf numFmtId="0" fontId="0" fillId="0" borderId="3" xfId="0" applyBorder="1"/>
    <xf numFmtId="0" fontId="9" fillId="0" borderId="4" xfId="0" applyFont="1" applyBorder="1"/>
    <xf numFmtId="0" fontId="9" fillId="0" borderId="7" xfId="0" applyFont="1" applyBorder="1"/>
    <xf numFmtId="0" fontId="8" fillId="0" borderId="7" xfId="0" applyFont="1" applyBorder="1"/>
    <xf numFmtId="0" fontId="0" fillId="0" borderId="7" xfId="0" applyBorder="1"/>
    <xf numFmtId="0" fontId="8" fillId="0" borderId="8" xfId="0" applyFont="1" applyBorder="1"/>
    <xf numFmtId="0" fontId="6" fillId="0" borderId="3" xfId="0" applyFont="1" applyBorder="1"/>
    <xf numFmtId="0" fontId="10" fillId="0" borderId="3" xfId="0" applyFont="1" applyBorder="1"/>
    <xf numFmtId="0" fontId="10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3" fontId="3" fillId="0" borderId="3" xfId="0" applyNumberFormat="1" applyFon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3" fontId="8" fillId="0" borderId="1" xfId="0" applyNumberFormat="1" applyFont="1" applyBorder="1"/>
    <xf numFmtId="3" fontId="8" fillId="0" borderId="7" xfId="0" applyNumberFormat="1" applyFont="1" applyBorder="1"/>
    <xf numFmtId="3" fontId="3" fillId="3" borderId="3" xfId="0" applyNumberFormat="1" applyFont="1" applyFill="1" applyBorder="1"/>
    <xf numFmtId="3" fontId="3" fillId="3" borderId="1" xfId="0" applyNumberFormat="1" applyFont="1" applyFill="1" applyBorder="1"/>
    <xf numFmtId="3" fontId="8" fillId="3" borderId="1" xfId="0" applyNumberFormat="1" applyFont="1" applyFill="1" applyBorder="1"/>
    <xf numFmtId="3" fontId="8" fillId="3" borderId="7" xfId="0" applyNumberFormat="1" applyFont="1" applyFill="1" applyBorder="1"/>
    <xf numFmtId="3" fontId="9" fillId="3" borderId="3" xfId="0" applyNumberFormat="1" applyFont="1" applyFill="1" applyBorder="1"/>
    <xf numFmtId="3" fontId="3" fillId="0" borderId="2" xfId="0" applyNumberFormat="1" applyFont="1" applyBorder="1"/>
    <xf numFmtId="3" fontId="8" fillId="0" borderId="2" xfId="0" applyNumberFormat="1" applyFont="1" applyBorder="1"/>
    <xf numFmtId="3" fontId="8" fillId="0" borderId="8" xfId="0" applyNumberFormat="1" applyFont="1" applyBorder="1"/>
    <xf numFmtId="3" fontId="9" fillId="0" borderId="2" xfId="0" applyNumberFormat="1" applyFont="1" applyBorder="1"/>
    <xf numFmtId="3" fontId="8" fillId="0" borderId="3" xfId="0" applyNumberFormat="1" applyFont="1" applyBorder="1"/>
    <xf numFmtId="3" fontId="9" fillId="0" borderId="4" xfId="0" applyNumberFormat="1" applyFont="1" applyBorder="1"/>
    <xf numFmtId="3" fontId="3" fillId="3" borderId="2" xfId="0" applyNumberFormat="1" applyFont="1" applyFill="1" applyBorder="1"/>
    <xf numFmtId="3" fontId="8" fillId="3" borderId="2" xfId="0" applyNumberFormat="1" applyFont="1" applyFill="1" applyBorder="1"/>
    <xf numFmtId="3" fontId="9" fillId="3" borderId="1" xfId="0" applyNumberFormat="1" applyFont="1" applyFill="1" applyBorder="1"/>
    <xf numFmtId="3" fontId="8" fillId="3" borderId="3" xfId="0" applyNumberFormat="1" applyFont="1" applyFill="1" applyBorder="1"/>
    <xf numFmtId="3" fontId="3" fillId="3" borderId="4" xfId="0" applyNumberFormat="1" applyFont="1" applyFill="1" applyBorder="1"/>
    <xf numFmtId="3" fontId="9" fillId="3" borderId="2" xfId="0" applyNumberFormat="1" applyFont="1" applyFill="1" applyBorder="1"/>
    <xf numFmtId="3" fontId="9" fillId="3" borderId="4" xfId="0" applyNumberFormat="1" applyFont="1" applyFill="1" applyBorder="1"/>
    <xf numFmtId="3" fontId="3" fillId="4" borderId="3" xfId="0" applyNumberFormat="1" applyFont="1" applyFill="1" applyBorder="1"/>
    <xf numFmtId="3" fontId="3" fillId="4" borderId="1" xfId="0" applyNumberFormat="1" applyFont="1" applyFill="1" applyBorder="1"/>
    <xf numFmtId="3" fontId="8" fillId="4" borderId="1" xfId="0" applyNumberFormat="1" applyFont="1" applyFill="1" applyBorder="1"/>
    <xf numFmtId="3" fontId="8" fillId="4" borderId="7" xfId="0" applyNumberFormat="1" applyFont="1" applyFill="1" applyBorder="1"/>
    <xf numFmtId="3" fontId="9" fillId="4" borderId="3" xfId="0" applyNumberFormat="1" applyFont="1" applyFill="1" applyBorder="1"/>
    <xf numFmtId="3" fontId="9" fillId="4" borderId="1" xfId="0" applyNumberFormat="1" applyFont="1" applyFill="1" applyBorder="1"/>
    <xf numFmtId="3" fontId="0" fillId="4" borderId="0" xfId="0" applyNumberFormat="1" applyFill="1"/>
    <xf numFmtId="0" fontId="0" fillId="4" borderId="0" xfId="0" applyFill="1"/>
    <xf numFmtId="3" fontId="5" fillId="0" borderId="2" xfId="0" applyNumberFormat="1" applyFont="1" applyBorder="1"/>
    <xf numFmtId="1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0" borderId="11" xfId="0" applyFont="1" applyBorder="1"/>
    <xf numFmtId="3" fontId="3" fillId="4" borderId="4" xfId="0" applyNumberFormat="1" applyFont="1" applyFill="1" applyBorder="1"/>
    <xf numFmtId="3" fontId="9" fillId="4" borderId="2" xfId="0" applyNumberFormat="1" applyFont="1" applyFill="1" applyBorder="1"/>
    <xf numFmtId="3" fontId="3" fillId="4" borderId="2" xfId="0" applyNumberFormat="1" applyFont="1" applyFill="1" applyBorder="1"/>
    <xf numFmtId="3" fontId="8" fillId="4" borderId="2" xfId="0" applyNumberFormat="1" applyFont="1" applyFill="1" applyBorder="1"/>
    <xf numFmtId="3" fontId="8" fillId="4" borderId="8" xfId="0" applyNumberFormat="1" applyFont="1" applyFill="1" applyBorder="1"/>
    <xf numFmtId="3" fontId="8" fillId="4" borderId="4" xfId="0" applyNumberFormat="1" applyFont="1" applyFill="1" applyBorder="1"/>
    <xf numFmtId="3" fontId="1" fillId="4" borderId="1" xfId="0" applyNumberFormat="1" applyFont="1" applyFill="1" applyBorder="1"/>
    <xf numFmtId="3" fontId="8" fillId="3" borderId="8" xfId="0" applyNumberFormat="1" applyFont="1" applyFill="1" applyBorder="1"/>
    <xf numFmtId="0" fontId="0" fillId="4" borderId="9" xfId="0" applyFill="1" applyBorder="1"/>
    <xf numFmtId="0" fontId="0" fillId="3" borderId="0" xfId="0" applyFill="1"/>
    <xf numFmtId="0" fontId="2" fillId="3" borderId="5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/>
    <xf numFmtId="0" fontId="11" fillId="2" borderId="6" xfId="0" applyFont="1" applyFill="1" applyBorder="1"/>
    <xf numFmtId="0" fontId="9" fillId="0" borderId="8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0" fillId="0" borderId="14" xfId="0" applyBorder="1"/>
    <xf numFmtId="0" fontId="0" fillId="0" borderId="15" xfId="0" applyBorder="1"/>
    <xf numFmtId="3" fontId="1" fillId="3" borderId="1" xfId="0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" fontId="1" fillId="3" borderId="2" xfId="0" applyNumberFormat="1" applyFont="1" applyFill="1" applyBorder="1"/>
    <xf numFmtId="14" fontId="2" fillId="3" borderId="10" xfId="0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/>
    <xf numFmtId="0" fontId="0" fillId="3" borderId="9" xfId="0" applyFill="1" applyBorder="1"/>
    <xf numFmtId="3" fontId="5" fillId="3" borderId="2" xfId="0" applyNumberFormat="1" applyFont="1" applyFill="1" applyBorder="1"/>
    <xf numFmtId="3" fontId="15" fillId="5" borderId="4" xfId="0" applyNumberFormat="1" applyFont="1" applyFill="1" applyBorder="1"/>
    <xf numFmtId="0" fontId="16" fillId="0" borderId="0" xfId="0" applyFont="1"/>
    <xf numFmtId="0" fontId="16" fillId="4" borderId="0" xfId="0" applyFont="1" applyFill="1"/>
    <xf numFmtId="164" fontId="16" fillId="4" borderId="0" xfId="0" applyNumberFormat="1" applyFont="1" applyFill="1"/>
    <xf numFmtId="3" fontId="9" fillId="0" borderId="3" xfId="0" applyNumberFormat="1" applyFont="1" applyBorder="1"/>
    <xf numFmtId="0" fontId="18" fillId="0" borderId="1" xfId="0" applyFont="1" applyBorder="1"/>
    <xf numFmtId="0" fontId="18" fillId="0" borderId="3" xfId="0" applyFont="1" applyBorder="1"/>
    <xf numFmtId="0" fontId="17" fillId="0" borderId="1" xfId="0" applyFont="1" applyBorder="1"/>
    <xf numFmtId="0" fontId="14" fillId="0" borderId="1" xfId="0" applyFont="1" applyBorder="1"/>
    <xf numFmtId="0" fontId="0" fillId="0" borderId="16" xfId="0" applyBorder="1"/>
    <xf numFmtId="0" fontId="10" fillId="0" borderId="16" xfId="0" applyFont="1" applyBorder="1"/>
    <xf numFmtId="0" fontId="6" fillId="0" borderId="16" xfId="0" applyFont="1" applyBorder="1"/>
    <xf numFmtId="0" fontId="12" fillId="0" borderId="16" xfId="0" applyFont="1" applyBorder="1"/>
    <xf numFmtId="0" fontId="0" fillId="0" borderId="17" xfId="0" applyBorder="1"/>
    <xf numFmtId="0" fontId="0" fillId="0" borderId="13" xfId="0" applyBorder="1"/>
    <xf numFmtId="0" fontId="19" fillId="0" borderId="16" xfId="0" applyFont="1" applyBorder="1"/>
    <xf numFmtId="0" fontId="10" fillId="0" borderId="19" xfId="0" applyFont="1" applyBorder="1"/>
    <xf numFmtId="3" fontId="3" fillId="6" borderId="2" xfId="0" applyNumberFormat="1" applyFont="1" applyFill="1" applyBorder="1"/>
    <xf numFmtId="3" fontId="0" fillId="3" borderId="0" xfId="0" applyNumberFormat="1" applyFill="1"/>
    <xf numFmtId="3" fontId="15" fillId="3" borderId="2" xfId="0" applyNumberFormat="1" applyFont="1" applyFill="1" applyBorder="1"/>
    <xf numFmtId="3" fontId="15" fillId="3" borderId="4" xfId="0" applyNumberFormat="1" applyFont="1" applyFill="1" applyBorder="1"/>
    <xf numFmtId="0" fontId="15" fillId="5" borderId="4" xfId="0" applyFont="1" applyFill="1" applyBorder="1"/>
    <xf numFmtId="3" fontId="3" fillId="3" borderId="18" xfId="0" applyNumberFormat="1" applyFont="1" applyFill="1" applyBorder="1"/>
    <xf numFmtId="3" fontId="15" fillId="5" borderId="16" xfId="0" applyNumberFormat="1" applyFont="1" applyFill="1" applyBorder="1"/>
    <xf numFmtId="3" fontId="3" fillId="4" borderId="20" xfId="0" applyNumberFormat="1" applyFont="1" applyFill="1" applyBorder="1"/>
    <xf numFmtId="3" fontId="9" fillId="4" borderId="21" xfId="0" applyNumberFormat="1" applyFont="1" applyFill="1" applyBorder="1"/>
    <xf numFmtId="0" fontId="0" fillId="0" borderId="22" xfId="0" applyBorder="1"/>
    <xf numFmtId="3" fontId="8" fillId="3" borderId="14" xfId="0" applyNumberFormat="1" applyFont="1" applyFill="1" applyBorder="1"/>
    <xf numFmtId="14" fontId="2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3" fillId="0" borderId="4" xfId="0" applyNumberFormat="1" applyFont="1" applyBorder="1"/>
    <xf numFmtId="3" fontId="8" fillId="0" borderId="4" xfId="0" applyNumberFormat="1" applyFont="1" applyBorder="1"/>
    <xf numFmtId="0" fontId="0" fillId="0" borderId="23" xfId="0" applyBorder="1"/>
    <xf numFmtId="0" fontId="0" fillId="3" borderId="1" xfId="0" applyFill="1" applyBorder="1"/>
    <xf numFmtId="3" fontId="20" fillId="4" borderId="1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3" fontId="15" fillId="0" borderId="2" xfId="0" applyNumberFormat="1" applyFont="1" applyBorder="1"/>
    <xf numFmtId="3" fontId="15" fillId="0" borderId="4" xfId="0" applyNumberFormat="1" applyFont="1" applyBorder="1"/>
    <xf numFmtId="0" fontId="15" fillId="0" borderId="4" xfId="0" applyFont="1" applyBorder="1"/>
    <xf numFmtId="3" fontId="3" fillId="0" borderId="18" xfId="0" applyNumberFormat="1" applyFont="1" applyBorder="1"/>
    <xf numFmtId="3" fontId="15" fillId="0" borderId="16" xfId="0" applyNumberFormat="1" applyFont="1" applyBorder="1"/>
    <xf numFmtId="164" fontId="16" fillId="0" borderId="0" xfId="0" applyNumberFormat="1" applyFont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1" applyFont="1" applyBorder="1" applyAlignment="1">
      <alignment wrapText="1"/>
    </xf>
    <xf numFmtId="0" fontId="21" fillId="0" borderId="16" xfId="0" applyFont="1" applyBorder="1"/>
    <xf numFmtId="0" fontId="18" fillId="0" borderId="23" xfId="0" applyFont="1" applyBorder="1"/>
    <xf numFmtId="0" fontId="23" fillId="0" borderId="0" xfId="0" applyFont="1"/>
    <xf numFmtId="0" fontId="23" fillId="0" borderId="7" xfId="0" applyFont="1" applyBorder="1"/>
    <xf numFmtId="3" fontId="9" fillId="4" borderId="16" xfId="0" applyNumberFormat="1" applyFont="1" applyFill="1" applyBorder="1"/>
    <xf numFmtId="0" fontId="0" fillId="4" borderId="16" xfId="0" applyFill="1" applyBorder="1"/>
    <xf numFmtId="0" fontId="7" fillId="0" borderId="14" xfId="0" applyFont="1" applyBorder="1"/>
    <xf numFmtId="3" fontId="3" fillId="4" borderId="18" xfId="0" applyNumberFormat="1" applyFont="1" applyFill="1" applyBorder="1"/>
    <xf numFmtId="3" fontId="9" fillId="4" borderId="4" xfId="0" applyNumberFormat="1" applyFont="1" applyFill="1" applyBorder="1"/>
    <xf numFmtId="0" fontId="7" fillId="0" borderId="0" xfId="0" applyFont="1"/>
    <xf numFmtId="3" fontId="15" fillId="4" borderId="1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26"/>
  <sheetViews>
    <sheetView tabSelected="1" zoomScaleNormal="100" workbookViewId="0">
      <pane ySplit="1" topLeftCell="A95" activePane="bottomLeft" state="frozen"/>
      <selection activeCell="E42" sqref="C42:E42"/>
      <selection pane="bottomLeft" activeCell="F98" sqref="F98"/>
    </sheetView>
  </sheetViews>
  <sheetFormatPr baseColWidth="10" defaultColWidth="11.453125" defaultRowHeight="14.5" x14ac:dyDescent="0.35"/>
  <cols>
    <col min="1" max="1" width="6.54296875" customWidth="1"/>
    <col min="2" max="2" width="33.453125" customWidth="1"/>
    <col min="3" max="3" width="13.453125" style="70" customWidth="1"/>
    <col min="4" max="4" width="13.453125" customWidth="1"/>
    <col min="5" max="5" width="14.453125" style="84" customWidth="1"/>
    <col min="6" max="6" width="14.453125" style="70" customWidth="1"/>
    <col min="7" max="7" width="55.453125" bestFit="1" customWidth="1"/>
  </cols>
  <sheetData>
    <row r="1" spans="1:7" ht="26.5" thickBot="1" x14ac:dyDescent="0.4">
      <c r="A1" s="15" t="s">
        <v>0</v>
      </c>
      <c r="B1" s="16"/>
      <c r="C1" s="98" t="s">
        <v>1</v>
      </c>
      <c r="D1" s="130" t="s">
        <v>2</v>
      </c>
      <c r="E1" s="85" t="s">
        <v>3</v>
      </c>
      <c r="F1" s="73" t="s">
        <v>4</v>
      </c>
      <c r="G1" s="35" t="s">
        <v>5</v>
      </c>
    </row>
    <row r="2" spans="1:7" s="7" customFormat="1" x14ac:dyDescent="0.35">
      <c r="A2" s="11">
        <v>30</v>
      </c>
      <c r="B2" s="11" t="s">
        <v>6</v>
      </c>
      <c r="C2" s="45">
        <f>SUM(C3:C8)</f>
        <v>908746</v>
      </c>
      <c r="D2" s="40">
        <f>SUM(D3:D8)</f>
        <v>839000</v>
      </c>
      <c r="E2" s="45">
        <f>SUM(E3:E8)</f>
        <v>869000</v>
      </c>
      <c r="F2" s="63">
        <f>SUM(F3:F8)</f>
        <v>877000</v>
      </c>
      <c r="G2" s="34"/>
    </row>
    <row r="3" spans="1:7" x14ac:dyDescent="0.35">
      <c r="A3" s="2">
        <v>3000</v>
      </c>
      <c r="B3" s="2" t="s">
        <v>7</v>
      </c>
      <c r="C3" s="58"/>
      <c r="D3" s="41"/>
      <c r="E3" s="58"/>
      <c r="F3" s="68"/>
      <c r="G3" s="18"/>
    </row>
    <row r="4" spans="1:7" x14ac:dyDescent="0.35">
      <c r="A4" s="2">
        <v>3001</v>
      </c>
      <c r="B4" s="2" t="s">
        <v>8</v>
      </c>
      <c r="C4" s="58"/>
      <c r="D4" s="41"/>
      <c r="E4" s="58"/>
      <c r="F4" s="68"/>
      <c r="G4" s="18"/>
    </row>
    <row r="5" spans="1:7" x14ac:dyDescent="0.35">
      <c r="A5" s="2">
        <v>3002</v>
      </c>
      <c r="B5" s="2" t="s">
        <v>9</v>
      </c>
      <c r="C5" s="58">
        <v>10096</v>
      </c>
      <c r="D5" s="41"/>
      <c r="E5" s="58">
        <v>12000</v>
      </c>
      <c r="F5" s="68">
        <v>12000</v>
      </c>
      <c r="G5" s="18" t="s">
        <v>10</v>
      </c>
    </row>
    <row r="6" spans="1:7" x14ac:dyDescent="0.35">
      <c r="A6" s="2">
        <v>3020</v>
      </c>
      <c r="B6" s="2" t="s">
        <v>11</v>
      </c>
      <c r="C6" s="58">
        <v>857000</v>
      </c>
      <c r="D6" s="41">
        <v>839000</v>
      </c>
      <c r="E6" s="58">
        <v>857000</v>
      </c>
      <c r="F6" s="68">
        <v>865000</v>
      </c>
      <c r="G6" s="18" t="s">
        <v>12</v>
      </c>
    </row>
    <row r="7" spans="1:7" x14ac:dyDescent="0.35">
      <c r="A7" s="2">
        <v>3030</v>
      </c>
      <c r="B7" s="2" t="s">
        <v>13</v>
      </c>
      <c r="C7" s="58">
        <v>41650</v>
      </c>
      <c r="D7" s="41"/>
      <c r="E7" s="58"/>
      <c r="F7" s="68"/>
      <c r="G7" s="18" t="s">
        <v>14</v>
      </c>
    </row>
    <row r="8" spans="1:7" x14ac:dyDescent="0.35">
      <c r="A8" s="2">
        <v>3063</v>
      </c>
      <c r="B8" s="2" t="s">
        <v>15</v>
      </c>
      <c r="C8" s="58"/>
      <c r="D8" s="41"/>
      <c r="E8" s="58"/>
      <c r="F8" s="68"/>
      <c r="G8" s="18"/>
    </row>
    <row r="9" spans="1:7" s="7" customFormat="1" x14ac:dyDescent="0.35">
      <c r="A9" s="6">
        <v>32</v>
      </c>
      <c r="B9" s="6" t="s">
        <v>16</v>
      </c>
      <c r="C9" s="46">
        <f>SUM(C10:C15)</f>
        <v>127789</v>
      </c>
      <c r="D9" s="42">
        <f>SUM(D10:D15)</f>
        <v>268940</v>
      </c>
      <c r="E9" s="46">
        <f>SUM(E10:E15)</f>
        <v>190000</v>
      </c>
      <c r="F9" s="64">
        <f>SUM(F10:F15)</f>
        <v>230000</v>
      </c>
      <c r="G9" s="19"/>
    </row>
    <row r="10" spans="1:7" x14ac:dyDescent="0.35">
      <c r="A10" s="2">
        <v>3202</v>
      </c>
      <c r="B10" s="2" t="s">
        <v>17</v>
      </c>
      <c r="C10" s="58"/>
      <c r="D10" s="41"/>
      <c r="E10" s="58"/>
      <c r="F10" s="68"/>
      <c r="G10" s="18"/>
    </row>
    <row r="11" spans="1:7" x14ac:dyDescent="0.35">
      <c r="A11" s="2">
        <v>3203</v>
      </c>
      <c r="B11" s="2" t="s">
        <v>18</v>
      </c>
      <c r="C11" s="58"/>
      <c r="D11" s="41"/>
      <c r="E11" s="58"/>
      <c r="F11" s="68"/>
      <c r="G11" s="18"/>
    </row>
    <row r="12" spans="1:7" x14ac:dyDescent="0.35">
      <c r="A12" s="2">
        <v>3204</v>
      </c>
      <c r="B12" s="2" t="s">
        <v>19</v>
      </c>
      <c r="C12" s="58">
        <v>86089</v>
      </c>
      <c r="D12" s="41">
        <v>180060</v>
      </c>
      <c r="E12" s="58">
        <v>110000</v>
      </c>
      <c r="F12" s="68">
        <v>150000</v>
      </c>
      <c r="G12" s="145" t="s">
        <v>20</v>
      </c>
    </row>
    <row r="13" spans="1:7" x14ac:dyDescent="0.35">
      <c r="A13" s="2">
        <v>3205</v>
      </c>
      <c r="B13" s="2" t="s">
        <v>21</v>
      </c>
      <c r="C13" s="58"/>
      <c r="D13" s="41"/>
      <c r="E13" s="58"/>
      <c r="F13" s="68"/>
      <c r="G13" s="18"/>
    </row>
    <row r="14" spans="1:7" x14ac:dyDescent="0.35">
      <c r="A14" s="2">
        <v>3209</v>
      </c>
      <c r="B14" s="2" t="s">
        <v>22</v>
      </c>
      <c r="C14" s="58"/>
      <c r="D14" s="41"/>
      <c r="E14" s="58">
        <v>0</v>
      </c>
      <c r="F14" s="68">
        <v>0</v>
      </c>
      <c r="G14" s="18"/>
    </row>
    <row r="15" spans="1:7" x14ac:dyDescent="0.35">
      <c r="A15" s="2">
        <v>3210</v>
      </c>
      <c r="B15" s="2" t="s">
        <v>23</v>
      </c>
      <c r="C15" s="58">
        <v>41700</v>
      </c>
      <c r="D15" s="41">
        <v>88880</v>
      </c>
      <c r="E15" s="58">
        <v>80000</v>
      </c>
      <c r="F15" s="68">
        <v>80000</v>
      </c>
      <c r="G15" s="18"/>
    </row>
    <row r="16" spans="1:7" s="7" customFormat="1" x14ac:dyDescent="0.35">
      <c r="A16" s="6">
        <v>34</v>
      </c>
      <c r="B16" s="6" t="s">
        <v>24</v>
      </c>
      <c r="C16" s="46">
        <f>C17</f>
        <v>340181</v>
      </c>
      <c r="D16" s="42">
        <f>D17</f>
        <v>472161</v>
      </c>
      <c r="E16" s="46">
        <f>E17</f>
        <v>405000</v>
      </c>
      <c r="F16" s="64">
        <f>F17</f>
        <v>450000</v>
      </c>
      <c r="G16" s="19"/>
    </row>
    <row r="17" spans="1:7" x14ac:dyDescent="0.35">
      <c r="A17" s="2">
        <v>3410</v>
      </c>
      <c r="B17" s="2" t="s">
        <v>25</v>
      </c>
      <c r="C17" s="58">
        <v>340181</v>
      </c>
      <c r="D17" s="41">
        <v>472161</v>
      </c>
      <c r="E17" s="58">
        <v>405000</v>
      </c>
      <c r="F17" s="68">
        <v>450000</v>
      </c>
      <c r="G17" s="18" t="s">
        <v>26</v>
      </c>
    </row>
    <row r="18" spans="1:7" s="4" customFormat="1" x14ac:dyDescent="0.35">
      <c r="A18" s="6">
        <v>36</v>
      </c>
      <c r="B18" s="6" t="s">
        <v>27</v>
      </c>
      <c r="C18" s="47">
        <f>SUM(C19:C21)</f>
        <v>0</v>
      </c>
      <c r="D18" s="43">
        <f>SUM(D19:D21)</f>
        <v>0</v>
      </c>
      <c r="E18" s="47">
        <f>SUM(E19:E21)</f>
        <v>0</v>
      </c>
      <c r="F18" s="65">
        <f>SUM(F19:F21)</f>
        <v>0</v>
      </c>
      <c r="G18" s="20"/>
    </row>
    <row r="19" spans="1:7" x14ac:dyDescent="0.35">
      <c r="A19" s="2">
        <v>3600</v>
      </c>
      <c r="B19" s="2" t="s">
        <v>28</v>
      </c>
      <c r="C19" s="58"/>
      <c r="D19" s="41"/>
      <c r="E19" s="58"/>
      <c r="F19" s="68"/>
      <c r="G19" s="18"/>
    </row>
    <row r="20" spans="1:7" x14ac:dyDescent="0.35">
      <c r="A20" s="2">
        <v>3601</v>
      </c>
      <c r="B20" s="2" t="s">
        <v>29</v>
      </c>
      <c r="C20" s="58"/>
      <c r="D20" s="41"/>
      <c r="E20" s="58"/>
      <c r="F20" s="68"/>
      <c r="G20" s="18"/>
    </row>
    <row r="21" spans="1:7" x14ac:dyDescent="0.35">
      <c r="A21" s="2">
        <v>3605</v>
      </c>
      <c r="B21" s="2" t="s">
        <v>30</v>
      </c>
      <c r="C21" s="58"/>
      <c r="D21" s="41"/>
      <c r="E21" s="58"/>
      <c r="F21" s="68"/>
      <c r="G21" s="18"/>
    </row>
    <row r="22" spans="1:7" x14ac:dyDescent="0.35">
      <c r="A22" s="1">
        <v>39</v>
      </c>
      <c r="B22" s="1" t="s">
        <v>31</v>
      </c>
      <c r="C22" s="47">
        <f>SUM(C23:C30)</f>
        <v>453933.5</v>
      </c>
      <c r="D22" s="43">
        <f>SUM(D23:D30)</f>
        <v>448103.99</v>
      </c>
      <c r="E22" s="47">
        <f>SUM(E23:E30)</f>
        <v>445000</v>
      </c>
      <c r="F22" s="65">
        <f>SUM(F23:F30)</f>
        <v>502000</v>
      </c>
      <c r="G22" s="18"/>
    </row>
    <row r="23" spans="1:7" x14ac:dyDescent="0.35">
      <c r="A23" s="2">
        <v>3900</v>
      </c>
      <c r="B23" s="2" t="s">
        <v>32</v>
      </c>
      <c r="C23" s="58"/>
      <c r="D23" s="41"/>
      <c r="E23" s="58"/>
      <c r="F23" s="68"/>
      <c r="G23" s="18"/>
    </row>
    <row r="24" spans="1:7" x14ac:dyDescent="0.35">
      <c r="A24" s="2">
        <v>3901</v>
      </c>
      <c r="B24" s="2" t="s">
        <v>33</v>
      </c>
      <c r="C24" s="58">
        <v>105998.5</v>
      </c>
      <c r="D24" s="41">
        <v>109798.99</v>
      </c>
      <c r="E24" s="58">
        <v>110000</v>
      </c>
      <c r="F24" s="68">
        <v>115000</v>
      </c>
      <c r="G24" s="18"/>
    </row>
    <row r="25" spans="1:7" x14ac:dyDescent="0.35">
      <c r="A25" s="2">
        <v>3902</v>
      </c>
      <c r="B25" s="2" t="s">
        <v>34</v>
      </c>
      <c r="C25" s="58"/>
      <c r="D25" s="41"/>
      <c r="E25" s="58">
        <v>0</v>
      </c>
      <c r="F25" s="68">
        <v>0</v>
      </c>
      <c r="G25" s="18"/>
    </row>
    <row r="26" spans="1:7" x14ac:dyDescent="0.35">
      <c r="A26" s="2">
        <v>3903</v>
      </c>
      <c r="B26" s="2" t="s">
        <v>35</v>
      </c>
      <c r="C26" s="58"/>
      <c r="D26" s="41"/>
      <c r="E26" s="58"/>
      <c r="F26" s="68"/>
      <c r="G26" s="18"/>
    </row>
    <row r="27" spans="1:7" x14ac:dyDescent="0.35">
      <c r="A27" s="2">
        <v>3904</v>
      </c>
      <c r="B27" s="2" t="s">
        <v>36</v>
      </c>
      <c r="C27" s="58"/>
      <c r="D27" s="41"/>
      <c r="E27" s="58"/>
      <c r="F27" s="68"/>
      <c r="G27" s="18"/>
    </row>
    <row r="28" spans="1:7" x14ac:dyDescent="0.35">
      <c r="A28" s="2">
        <v>3909</v>
      </c>
      <c r="B28" s="2" t="s">
        <v>37</v>
      </c>
      <c r="C28" s="58">
        <v>35</v>
      </c>
      <c r="D28" s="41">
        <v>580</v>
      </c>
      <c r="E28" s="58"/>
      <c r="F28" s="68"/>
      <c r="G28" s="18"/>
    </row>
    <row r="29" spans="1:7" x14ac:dyDescent="0.35">
      <c r="A29" s="2">
        <v>3920</v>
      </c>
      <c r="B29" s="2" t="s">
        <v>38</v>
      </c>
      <c r="C29" s="58">
        <v>76900</v>
      </c>
      <c r="D29" s="41">
        <v>71300</v>
      </c>
      <c r="E29" s="58">
        <v>80000</v>
      </c>
      <c r="F29" s="68">
        <v>107000</v>
      </c>
      <c r="G29" s="18" t="s">
        <v>39</v>
      </c>
    </row>
    <row r="30" spans="1:7" x14ac:dyDescent="0.35">
      <c r="A30" s="2">
        <v>3930</v>
      </c>
      <c r="B30" s="2" t="s">
        <v>40</v>
      </c>
      <c r="C30" s="58">
        <v>271000</v>
      </c>
      <c r="D30" s="41">
        <v>266425</v>
      </c>
      <c r="E30" s="58">
        <v>255000</v>
      </c>
      <c r="F30" s="68">
        <v>280000</v>
      </c>
      <c r="G30" s="18" t="s">
        <v>41</v>
      </c>
    </row>
    <row r="31" spans="1:7" ht="15" thickBot="1" x14ac:dyDescent="0.4">
      <c r="A31" s="29"/>
      <c r="B31" s="30" t="s">
        <v>42</v>
      </c>
      <c r="C31" s="48">
        <f>C2+C9+C16+C22+C18</f>
        <v>1830649.5</v>
      </c>
      <c r="D31" s="44">
        <f>D2+D9+D16+D22+D18</f>
        <v>2028204.99</v>
      </c>
      <c r="E31" s="48">
        <f>E2+E9+E16+E22+E18</f>
        <v>1909000</v>
      </c>
      <c r="F31" s="66">
        <f>F2+F9+F16+F22+F18</f>
        <v>2059000</v>
      </c>
      <c r="G31" s="31"/>
    </row>
    <row r="32" spans="1:7" ht="15" thickTop="1" x14ac:dyDescent="0.35">
      <c r="A32" s="13"/>
      <c r="B32" s="26"/>
      <c r="C32" s="49"/>
      <c r="D32" s="106"/>
      <c r="E32" s="49"/>
      <c r="F32" s="67"/>
      <c r="G32" s="27"/>
    </row>
    <row r="33" spans="1:7" s="7" customFormat="1" x14ac:dyDescent="0.35">
      <c r="A33" s="6">
        <v>43</v>
      </c>
      <c r="B33" s="6" t="s">
        <v>43</v>
      </c>
      <c r="C33" s="46">
        <f>SUM(C34:C39)</f>
        <v>48438.1</v>
      </c>
      <c r="D33" s="42">
        <f>SUM(D34:D39)</f>
        <v>51532.68</v>
      </c>
      <c r="E33" s="46">
        <f>SUM(E34:E39)</f>
        <v>60500</v>
      </c>
      <c r="F33" s="64">
        <f>SUM(F34:F39)</f>
        <v>55500</v>
      </c>
      <c r="G33" s="19"/>
    </row>
    <row r="34" spans="1:7" x14ac:dyDescent="0.35">
      <c r="A34" s="2">
        <v>4300</v>
      </c>
      <c r="B34" s="2" t="s">
        <v>44</v>
      </c>
      <c r="C34" s="58"/>
      <c r="D34" s="41"/>
      <c r="E34" s="58"/>
      <c r="F34" s="68"/>
      <c r="G34" s="18"/>
    </row>
    <row r="35" spans="1:7" x14ac:dyDescent="0.35">
      <c r="A35" s="2">
        <v>4301</v>
      </c>
      <c r="B35" s="2" t="s">
        <v>45</v>
      </c>
      <c r="C35" s="58">
        <v>1897.52</v>
      </c>
      <c r="D35" s="41"/>
      <c r="E35" s="58"/>
      <c r="F35" s="68"/>
      <c r="G35" s="18" t="s">
        <v>10</v>
      </c>
    </row>
    <row r="36" spans="1:7" x14ac:dyDescent="0.35">
      <c r="A36" s="2">
        <v>4330</v>
      </c>
      <c r="B36" s="2" t="s">
        <v>46</v>
      </c>
      <c r="C36" s="58">
        <v>3430.84</v>
      </c>
      <c r="D36" s="41"/>
      <c r="E36" s="58">
        <v>5500</v>
      </c>
      <c r="F36" s="68">
        <v>5500</v>
      </c>
      <c r="G36" s="18" t="s">
        <v>10</v>
      </c>
    </row>
    <row r="37" spans="1:7" x14ac:dyDescent="0.35">
      <c r="A37" s="2">
        <v>4340</v>
      </c>
      <c r="B37" s="2" t="s">
        <v>47</v>
      </c>
      <c r="C37" s="58">
        <v>32753.14</v>
      </c>
      <c r="D37" s="41">
        <v>28947.9</v>
      </c>
      <c r="E37" s="58">
        <v>35000</v>
      </c>
      <c r="F37" s="158">
        <v>30000</v>
      </c>
      <c r="G37" s="18"/>
    </row>
    <row r="38" spans="1:7" x14ac:dyDescent="0.35">
      <c r="A38" s="2">
        <v>4341</v>
      </c>
      <c r="B38" s="2" t="s">
        <v>48</v>
      </c>
      <c r="C38" s="58">
        <v>10356.6</v>
      </c>
      <c r="D38" s="41">
        <v>22584.78</v>
      </c>
      <c r="E38" s="58">
        <v>20000</v>
      </c>
      <c r="F38" s="68">
        <v>20000</v>
      </c>
      <c r="G38" s="18" t="s">
        <v>49</v>
      </c>
    </row>
    <row r="39" spans="1:7" x14ac:dyDescent="0.35">
      <c r="A39" s="2">
        <v>4342</v>
      </c>
      <c r="B39" s="2" t="s">
        <v>50</v>
      </c>
      <c r="C39" s="58"/>
      <c r="D39" s="41"/>
      <c r="E39" s="58"/>
      <c r="F39" s="68"/>
      <c r="G39" s="18"/>
    </row>
    <row r="40" spans="1:7" s="7" customFormat="1" x14ac:dyDescent="0.35">
      <c r="A40" s="6">
        <v>45</v>
      </c>
      <c r="B40" s="6" t="s">
        <v>51</v>
      </c>
      <c r="C40" s="46">
        <f>SUM(C41:C44)</f>
        <v>0</v>
      </c>
      <c r="D40" s="42">
        <f>SUM(D41:D44)</f>
        <v>0</v>
      </c>
      <c r="E40" s="46">
        <f>SUM(E41:E44)</f>
        <v>0</v>
      </c>
      <c r="F40" s="64">
        <f>SUM(F41:F44)</f>
        <v>0</v>
      </c>
      <c r="G40" s="19"/>
    </row>
    <row r="41" spans="1:7" x14ac:dyDescent="0.35">
      <c r="A41" s="2">
        <v>4500</v>
      </c>
      <c r="B41" s="2" t="s">
        <v>52</v>
      </c>
      <c r="C41" s="58"/>
      <c r="D41" s="41"/>
      <c r="E41" s="58"/>
      <c r="F41" s="68"/>
      <c r="G41" s="18"/>
    </row>
    <row r="42" spans="1:7" x14ac:dyDescent="0.35">
      <c r="A42" s="2">
        <v>4510</v>
      </c>
      <c r="B42" s="2" t="s">
        <v>53</v>
      </c>
      <c r="C42" s="58"/>
      <c r="D42" s="41"/>
      <c r="E42" s="58"/>
      <c r="F42" s="68"/>
      <c r="G42" s="18"/>
    </row>
    <row r="43" spans="1:7" x14ac:dyDescent="0.35">
      <c r="A43" s="2">
        <v>4520</v>
      </c>
      <c r="B43" s="2" t="s">
        <v>54</v>
      </c>
      <c r="C43" s="58"/>
      <c r="D43" s="41"/>
      <c r="E43" s="58"/>
      <c r="F43" s="68"/>
      <c r="G43" s="18"/>
    </row>
    <row r="44" spans="1:7" x14ac:dyDescent="0.35">
      <c r="A44" s="2">
        <v>4531</v>
      </c>
      <c r="B44" s="2" t="s">
        <v>55</v>
      </c>
      <c r="C44" s="58"/>
      <c r="D44" s="41"/>
      <c r="E44" s="58"/>
      <c r="F44" s="68"/>
      <c r="G44" s="18"/>
    </row>
    <row r="45" spans="1:7" s="7" customFormat="1" x14ac:dyDescent="0.35">
      <c r="A45" s="6">
        <v>50</v>
      </c>
      <c r="B45" s="6" t="s">
        <v>56</v>
      </c>
      <c r="C45" s="46">
        <f>SUM(C46:C47)</f>
        <v>445</v>
      </c>
      <c r="D45" s="42">
        <f>SUM(D46:D47)</f>
        <v>0</v>
      </c>
      <c r="E45" s="46">
        <f>SUM(E46:E47)</f>
        <v>0</v>
      </c>
      <c r="F45" s="64">
        <f>SUM(F46:F47)</f>
        <v>0</v>
      </c>
      <c r="G45" s="19"/>
    </row>
    <row r="46" spans="1:7" x14ac:dyDescent="0.35">
      <c r="A46" s="2">
        <v>5000</v>
      </c>
      <c r="B46" s="2" t="s">
        <v>57</v>
      </c>
      <c r="C46" s="58">
        <v>445</v>
      </c>
      <c r="D46" s="41"/>
      <c r="E46" s="58"/>
      <c r="F46" s="68"/>
      <c r="G46" s="18"/>
    </row>
    <row r="47" spans="1:7" x14ac:dyDescent="0.35">
      <c r="A47" s="2">
        <v>5092</v>
      </c>
      <c r="B47" s="2" t="s">
        <v>58</v>
      </c>
      <c r="C47" s="58"/>
      <c r="D47" s="41"/>
      <c r="E47" s="58"/>
      <c r="F47" s="68"/>
      <c r="G47" s="18"/>
    </row>
    <row r="48" spans="1:7" s="7" customFormat="1" x14ac:dyDescent="0.35">
      <c r="A48" s="6">
        <v>55</v>
      </c>
      <c r="B48" s="6" t="s">
        <v>59</v>
      </c>
      <c r="C48" s="46">
        <f>SUM(C49:C50)</f>
        <v>3500</v>
      </c>
      <c r="D48" s="42">
        <f>SUM(D49:D50)</f>
        <v>1000</v>
      </c>
      <c r="E48" s="46">
        <f>SUM(E49:E50)</f>
        <v>3500</v>
      </c>
      <c r="F48" s="64">
        <f>SUM(F49:F50)</f>
        <v>0</v>
      </c>
      <c r="G48" s="19"/>
    </row>
    <row r="49" spans="1:7" x14ac:dyDescent="0.35">
      <c r="A49" s="2">
        <v>5500</v>
      </c>
      <c r="B49" s="2" t="s">
        <v>59</v>
      </c>
      <c r="C49" s="58"/>
      <c r="D49" s="41"/>
      <c r="E49" s="58"/>
      <c r="F49" s="68"/>
      <c r="G49" s="18"/>
    </row>
    <row r="50" spans="1:7" x14ac:dyDescent="0.35">
      <c r="A50" s="2">
        <v>5990</v>
      </c>
      <c r="B50" s="2" t="s">
        <v>60</v>
      </c>
      <c r="C50" s="58">
        <v>3500</v>
      </c>
      <c r="D50" s="41">
        <v>1000</v>
      </c>
      <c r="E50" s="58">
        <v>3500</v>
      </c>
      <c r="F50" s="68"/>
      <c r="G50" s="18"/>
    </row>
    <row r="51" spans="1:7" s="7" customFormat="1" x14ac:dyDescent="0.35">
      <c r="A51" s="6">
        <v>62</v>
      </c>
      <c r="B51" s="6" t="s">
        <v>61</v>
      </c>
      <c r="C51" s="46">
        <f>C52</f>
        <v>0</v>
      </c>
      <c r="D51" s="42">
        <f>D52</f>
        <v>0</v>
      </c>
      <c r="E51" s="46">
        <f>E52</f>
        <v>0</v>
      </c>
      <c r="F51" s="64">
        <f>F52</f>
        <v>0</v>
      </c>
      <c r="G51" s="19"/>
    </row>
    <row r="52" spans="1:7" x14ac:dyDescent="0.35">
      <c r="A52" s="2">
        <v>6250</v>
      </c>
      <c r="B52" s="2" t="s">
        <v>62</v>
      </c>
      <c r="C52" s="58"/>
      <c r="D52" s="41"/>
      <c r="E52" s="58"/>
      <c r="F52" s="68"/>
      <c r="G52" s="18"/>
    </row>
    <row r="53" spans="1:7" s="7" customFormat="1" x14ac:dyDescent="0.35">
      <c r="A53" s="6">
        <v>63</v>
      </c>
      <c r="B53" s="6" t="s">
        <v>63</v>
      </c>
      <c r="C53" s="46">
        <f>SUM(C54:C58)</f>
        <v>19063</v>
      </c>
      <c r="D53" s="42">
        <f>SUM(D54:D58)</f>
        <v>27178</v>
      </c>
      <c r="E53" s="46">
        <f>SUM(E54:E58)</f>
        <v>2000</v>
      </c>
      <c r="F53" s="64">
        <f>SUM(F54:F58)</f>
        <v>30000</v>
      </c>
      <c r="G53" s="19"/>
    </row>
    <row r="54" spans="1:7" x14ac:dyDescent="0.35">
      <c r="A54" s="2">
        <v>6300</v>
      </c>
      <c r="B54" s="2" t="s">
        <v>64</v>
      </c>
      <c r="C54" s="58">
        <v>19063</v>
      </c>
      <c r="D54" s="41">
        <v>27178</v>
      </c>
      <c r="E54" s="58">
        <v>2000</v>
      </c>
      <c r="F54" s="68">
        <v>30000</v>
      </c>
      <c r="G54" s="18" t="s">
        <v>65</v>
      </c>
    </row>
    <row r="55" spans="1:7" x14ac:dyDescent="0.35">
      <c r="A55" s="2">
        <v>6320</v>
      </c>
      <c r="B55" s="2" t="s">
        <v>66</v>
      </c>
      <c r="C55" s="58"/>
      <c r="D55" s="41"/>
      <c r="E55" s="58"/>
      <c r="F55" s="68"/>
      <c r="G55" s="18"/>
    </row>
    <row r="56" spans="1:7" x14ac:dyDescent="0.35">
      <c r="A56" s="2">
        <v>6340</v>
      </c>
      <c r="B56" s="2" t="s">
        <v>67</v>
      </c>
      <c r="C56" s="58"/>
      <c r="D56" s="41"/>
      <c r="E56" s="58"/>
      <c r="F56" s="68"/>
      <c r="G56" s="18"/>
    </row>
    <row r="57" spans="1:7" x14ac:dyDescent="0.35">
      <c r="A57" s="2">
        <v>6360</v>
      </c>
      <c r="B57" s="2" t="s">
        <v>68</v>
      </c>
      <c r="C57" s="58"/>
      <c r="D57" s="41"/>
      <c r="E57" s="58"/>
      <c r="F57" s="68"/>
      <c r="G57" s="18"/>
    </row>
    <row r="58" spans="1:7" x14ac:dyDescent="0.35">
      <c r="A58" s="2">
        <v>6390</v>
      </c>
      <c r="B58" s="2" t="s">
        <v>69</v>
      </c>
      <c r="C58" s="58"/>
      <c r="D58" s="41"/>
      <c r="E58" s="58"/>
      <c r="F58" s="68"/>
      <c r="G58" s="18"/>
    </row>
    <row r="59" spans="1:7" s="7" customFormat="1" x14ac:dyDescent="0.35">
      <c r="A59" s="6">
        <v>64</v>
      </c>
      <c r="B59" s="6" t="s">
        <v>70</v>
      </c>
      <c r="C59" s="46">
        <f>SUM(C60:C63)</f>
        <v>9873.5299999999988</v>
      </c>
      <c r="D59" s="42">
        <f>SUM(D60:D63)</f>
        <v>3978.75</v>
      </c>
      <c r="E59" s="46">
        <f>SUM(E60:E63)</f>
        <v>12500</v>
      </c>
      <c r="F59" s="64">
        <f>SUM(F60:F63)</f>
        <v>7500</v>
      </c>
      <c r="G59" s="19"/>
    </row>
    <row r="60" spans="1:7" x14ac:dyDescent="0.35">
      <c r="A60" s="2">
        <v>6400</v>
      </c>
      <c r="B60" s="2" t="s">
        <v>71</v>
      </c>
      <c r="C60" s="58">
        <v>7106.03</v>
      </c>
      <c r="D60" s="41">
        <v>2094</v>
      </c>
      <c r="E60" s="58">
        <v>8000</v>
      </c>
      <c r="F60" s="68"/>
      <c r="G60" s="18"/>
    </row>
    <row r="61" spans="1:7" x14ac:dyDescent="0.35">
      <c r="A61" s="2">
        <v>6440</v>
      </c>
      <c r="B61" s="2" t="s">
        <v>72</v>
      </c>
      <c r="C61" s="58"/>
      <c r="D61" s="41"/>
      <c r="E61" s="58"/>
      <c r="F61" s="68"/>
      <c r="G61" s="18"/>
    </row>
    <row r="62" spans="1:7" x14ac:dyDescent="0.35">
      <c r="A62" s="2">
        <v>6470</v>
      </c>
      <c r="B62" s="2" t="s">
        <v>73</v>
      </c>
      <c r="C62" s="58">
        <v>1012.5</v>
      </c>
      <c r="D62" s="41">
        <v>514.75</v>
      </c>
      <c r="E62" s="58">
        <v>4500</v>
      </c>
      <c r="F62" s="68">
        <v>6000</v>
      </c>
      <c r="G62" s="18" t="s">
        <v>74</v>
      </c>
    </row>
    <row r="63" spans="1:7" x14ac:dyDescent="0.35">
      <c r="A63" s="2">
        <v>6490</v>
      </c>
      <c r="B63" s="2" t="s">
        <v>75</v>
      </c>
      <c r="C63" s="58">
        <v>1755</v>
      </c>
      <c r="D63" s="41">
        <v>1370</v>
      </c>
      <c r="E63" s="58"/>
      <c r="F63" s="68">
        <v>1500</v>
      </c>
      <c r="G63" s="18" t="s">
        <v>76</v>
      </c>
    </row>
    <row r="64" spans="1:7" s="7" customFormat="1" x14ac:dyDescent="0.35">
      <c r="A64" s="6">
        <v>65</v>
      </c>
      <c r="B64" s="6" t="s">
        <v>77</v>
      </c>
      <c r="C64" s="46">
        <f>SUM(C65:C72)</f>
        <v>12780.49</v>
      </c>
      <c r="D64" s="42">
        <f>SUM(D65:D72)</f>
        <v>38146.14</v>
      </c>
      <c r="E64" s="46">
        <f>SUM(E65:E72)</f>
        <v>21000</v>
      </c>
      <c r="F64" s="64">
        <f>SUM(F65:F72)</f>
        <v>29000</v>
      </c>
      <c r="G64" s="19"/>
    </row>
    <row r="65" spans="1:7" x14ac:dyDescent="0.35">
      <c r="A65" s="2">
        <v>6520</v>
      </c>
      <c r="B65" s="2" t="s">
        <v>78</v>
      </c>
      <c r="C65" s="58"/>
      <c r="D65" s="41"/>
      <c r="E65" s="58"/>
      <c r="F65" s="68"/>
      <c r="G65" s="18"/>
    </row>
    <row r="66" spans="1:7" x14ac:dyDescent="0.35">
      <c r="A66" s="2">
        <v>6550</v>
      </c>
      <c r="B66" s="2" t="s">
        <v>79</v>
      </c>
      <c r="C66" s="58"/>
      <c r="D66" s="41"/>
      <c r="E66" s="58"/>
      <c r="F66" s="68"/>
      <c r="G66" s="18"/>
    </row>
    <row r="67" spans="1:7" x14ac:dyDescent="0.35">
      <c r="A67" s="2">
        <v>6551</v>
      </c>
      <c r="B67" s="2" t="s">
        <v>80</v>
      </c>
      <c r="C67" s="58"/>
      <c r="D67" s="41">
        <v>8558.7000000000007</v>
      </c>
      <c r="E67" s="58">
        <v>10000</v>
      </c>
      <c r="F67" s="68">
        <v>10000</v>
      </c>
      <c r="G67" s="18" t="s">
        <v>81</v>
      </c>
    </row>
    <row r="68" spans="1:7" x14ac:dyDescent="0.35">
      <c r="A68" s="2">
        <v>6552</v>
      </c>
      <c r="B68" s="2" t="s">
        <v>82</v>
      </c>
      <c r="C68" s="58"/>
      <c r="D68" s="41"/>
      <c r="E68" s="58"/>
      <c r="F68" s="68"/>
      <c r="G68" s="18"/>
    </row>
    <row r="69" spans="1:7" x14ac:dyDescent="0.35">
      <c r="A69" s="2">
        <v>6553</v>
      </c>
      <c r="B69" s="2" t="s">
        <v>83</v>
      </c>
      <c r="C69" s="58">
        <v>3134.9</v>
      </c>
      <c r="D69" s="41">
        <v>12759</v>
      </c>
      <c r="E69" s="58">
        <v>8000</v>
      </c>
      <c r="F69" s="68">
        <v>10000</v>
      </c>
      <c r="G69" s="18" t="s">
        <v>84</v>
      </c>
    </row>
    <row r="70" spans="1:7" x14ac:dyDescent="0.35">
      <c r="A70" s="2">
        <v>6560</v>
      </c>
      <c r="B70" s="2" t="s">
        <v>85</v>
      </c>
      <c r="C70" s="58">
        <v>7555.09</v>
      </c>
      <c r="D70" s="41">
        <v>13036.74</v>
      </c>
      <c r="E70" s="58"/>
      <c r="F70" s="68">
        <v>5000</v>
      </c>
      <c r="G70" s="18"/>
    </row>
    <row r="71" spans="1:7" x14ac:dyDescent="0.35">
      <c r="A71" s="2">
        <v>6561</v>
      </c>
      <c r="B71" s="2" t="s">
        <v>86</v>
      </c>
      <c r="C71" s="58">
        <v>2090.5</v>
      </c>
      <c r="D71" s="41">
        <v>3791.7</v>
      </c>
      <c r="E71" s="58">
        <v>3000</v>
      </c>
      <c r="F71" s="68">
        <v>4000</v>
      </c>
      <c r="G71" s="18"/>
    </row>
    <row r="72" spans="1:7" x14ac:dyDescent="0.35">
      <c r="A72" s="2">
        <v>6570</v>
      </c>
      <c r="B72" s="2" t="s">
        <v>87</v>
      </c>
      <c r="C72" s="58"/>
      <c r="D72" s="41"/>
      <c r="E72" s="58"/>
      <c r="F72" s="68"/>
      <c r="G72" s="18"/>
    </row>
    <row r="73" spans="1:7" s="7" customFormat="1" x14ac:dyDescent="0.35">
      <c r="A73" s="6">
        <v>66</v>
      </c>
      <c r="B73" s="6" t="s">
        <v>88</v>
      </c>
      <c r="C73" s="56">
        <f>SUM(C74:C76)</f>
        <v>575.75</v>
      </c>
      <c r="D73" s="42">
        <f>SUM(D74:D76)</f>
        <v>23382.5</v>
      </c>
      <c r="E73" s="46">
        <f>SUM(E74:E76)</f>
        <v>0</v>
      </c>
      <c r="F73" s="64">
        <f>SUM(F74:F76)</f>
        <v>0</v>
      </c>
      <c r="G73" s="19"/>
    </row>
    <row r="74" spans="1:7" x14ac:dyDescent="0.35">
      <c r="A74" s="2">
        <v>6600</v>
      </c>
      <c r="B74" s="2" t="s">
        <v>89</v>
      </c>
      <c r="C74" s="61"/>
      <c r="D74" s="41"/>
      <c r="E74" s="58"/>
      <c r="F74" s="68"/>
      <c r="G74" s="18"/>
    </row>
    <row r="75" spans="1:7" x14ac:dyDescent="0.35">
      <c r="A75" s="2">
        <v>6620</v>
      </c>
      <c r="B75" s="2" t="s">
        <v>90</v>
      </c>
      <c r="C75" s="61">
        <v>575.75</v>
      </c>
      <c r="D75" s="41"/>
      <c r="E75" s="58"/>
      <c r="F75" s="68"/>
      <c r="G75" s="18"/>
    </row>
    <row r="76" spans="1:7" x14ac:dyDescent="0.35">
      <c r="A76" s="2">
        <v>6640</v>
      </c>
      <c r="B76" s="2" t="s">
        <v>91</v>
      </c>
      <c r="C76" s="61"/>
      <c r="D76" s="41">
        <v>23382.5</v>
      </c>
      <c r="E76" s="58"/>
      <c r="F76" s="136"/>
      <c r="G76" s="23"/>
    </row>
    <row r="77" spans="1:7" s="7" customFormat="1" x14ac:dyDescent="0.35">
      <c r="A77" s="6">
        <v>67</v>
      </c>
      <c r="B77" s="6" t="s">
        <v>92</v>
      </c>
      <c r="C77" s="56">
        <f>SUM(C78:C78)</f>
        <v>161371.68</v>
      </c>
      <c r="D77" s="42">
        <f>SUM(D78:D78)</f>
        <v>181760.28</v>
      </c>
      <c r="E77" s="46">
        <f>SUM(E78:E78)</f>
        <v>170000</v>
      </c>
      <c r="F77" s="64">
        <f>SUM(F78:F78)</f>
        <v>170000</v>
      </c>
      <c r="G77" s="19"/>
    </row>
    <row r="78" spans="1:7" x14ac:dyDescent="0.35">
      <c r="A78" s="2">
        <v>6705</v>
      </c>
      <c r="B78" s="2" t="s">
        <v>93</v>
      </c>
      <c r="C78" s="61">
        <v>161371.68</v>
      </c>
      <c r="D78" s="41">
        <v>181760.28</v>
      </c>
      <c r="E78" s="58">
        <v>170000</v>
      </c>
      <c r="F78" s="68">
        <v>170000</v>
      </c>
      <c r="G78" s="18"/>
    </row>
    <row r="79" spans="1:7" s="7" customFormat="1" x14ac:dyDescent="0.35">
      <c r="A79" s="6">
        <v>68</v>
      </c>
      <c r="B79" s="6" t="s">
        <v>94</v>
      </c>
      <c r="C79" s="56">
        <f>SUM(C81:C83)</f>
        <v>0</v>
      </c>
      <c r="D79" s="42">
        <f>SUM(D81:D83)</f>
        <v>0</v>
      </c>
      <c r="E79" s="46">
        <f>SUM(E80:E83)</f>
        <v>0</v>
      </c>
      <c r="F79" s="64">
        <f>SUM(F80:F83)</f>
        <v>0</v>
      </c>
      <c r="G79" s="19"/>
    </row>
    <row r="80" spans="1:7" x14ac:dyDescent="0.35">
      <c r="A80" s="2">
        <v>6800</v>
      </c>
      <c r="B80" s="2" t="s">
        <v>95</v>
      </c>
      <c r="C80" s="84"/>
      <c r="D80" s="18"/>
      <c r="E80" s="58"/>
      <c r="F80" s="68"/>
      <c r="G80" s="18"/>
    </row>
    <row r="81" spans="1:7" x14ac:dyDescent="0.35">
      <c r="A81" s="2">
        <v>6820</v>
      </c>
      <c r="B81" s="2" t="s">
        <v>96</v>
      </c>
      <c r="C81" s="61"/>
      <c r="D81" s="41"/>
      <c r="E81" s="58"/>
      <c r="F81" s="68"/>
      <c r="G81" s="18"/>
    </row>
    <row r="82" spans="1:7" x14ac:dyDescent="0.35">
      <c r="A82" s="2">
        <v>6840</v>
      </c>
      <c r="B82" s="2" t="s">
        <v>97</v>
      </c>
      <c r="C82" s="61"/>
      <c r="D82" s="41"/>
      <c r="E82" s="58"/>
      <c r="F82" s="68"/>
      <c r="G82" s="18"/>
    </row>
    <row r="83" spans="1:7" x14ac:dyDescent="0.35">
      <c r="A83" s="2">
        <v>6860</v>
      </c>
      <c r="B83" s="2" t="s">
        <v>98</v>
      </c>
      <c r="C83" s="61"/>
      <c r="D83" s="41"/>
      <c r="E83" s="58"/>
      <c r="F83" s="68"/>
      <c r="G83" s="18"/>
    </row>
    <row r="84" spans="1:7" s="7" customFormat="1" x14ac:dyDescent="0.35">
      <c r="A84" s="6">
        <v>69</v>
      </c>
      <c r="B84" s="6" t="s">
        <v>99</v>
      </c>
      <c r="C84" s="56">
        <f>SUM(C85:C88)</f>
        <v>15433.2</v>
      </c>
      <c r="D84" s="42">
        <f>SUM(D85:D88)</f>
        <v>1613.21</v>
      </c>
      <c r="E84" s="46">
        <f>SUM(E85:E88)</f>
        <v>15500</v>
      </c>
      <c r="F84" s="64">
        <f>SUM(F85:F88)</f>
        <v>3500</v>
      </c>
      <c r="G84" s="19"/>
    </row>
    <row r="85" spans="1:7" s="7" customFormat="1" x14ac:dyDescent="0.35">
      <c r="A85" s="94">
        <v>6900</v>
      </c>
      <c r="B85" s="94" t="s">
        <v>100</v>
      </c>
      <c r="C85" s="97">
        <v>15000</v>
      </c>
      <c r="D85" s="131">
        <v>1353.21</v>
      </c>
      <c r="E85" s="93">
        <v>15000</v>
      </c>
      <c r="F85" s="68">
        <v>3000</v>
      </c>
      <c r="G85" s="19"/>
    </row>
    <row r="86" spans="1:7" x14ac:dyDescent="0.35">
      <c r="A86" s="2">
        <v>6907</v>
      </c>
      <c r="B86" s="2" t="s">
        <v>101</v>
      </c>
      <c r="C86" s="61"/>
      <c r="D86" s="41"/>
      <c r="E86" s="58"/>
      <c r="F86" s="68"/>
      <c r="G86" s="18"/>
    </row>
    <row r="87" spans="1:7" x14ac:dyDescent="0.35">
      <c r="A87" s="2">
        <v>6910</v>
      </c>
      <c r="B87" s="2" t="s">
        <v>99</v>
      </c>
      <c r="C87" s="61"/>
      <c r="D87" s="41"/>
      <c r="E87" s="58"/>
      <c r="F87" s="68"/>
      <c r="G87" s="18"/>
    </row>
    <row r="88" spans="1:7" x14ac:dyDescent="0.35">
      <c r="A88" s="2">
        <v>6940</v>
      </c>
      <c r="B88" s="2" t="s">
        <v>102</v>
      </c>
      <c r="C88" s="61">
        <v>433.2</v>
      </c>
      <c r="D88" s="41">
        <v>260</v>
      </c>
      <c r="E88" s="58">
        <v>500</v>
      </c>
      <c r="F88" s="68">
        <v>500</v>
      </c>
      <c r="G88" s="18"/>
    </row>
    <row r="89" spans="1:7" s="7" customFormat="1" x14ac:dyDescent="0.35">
      <c r="A89" s="6">
        <v>71</v>
      </c>
      <c r="B89" s="6" t="s">
        <v>103</v>
      </c>
      <c r="C89" s="46">
        <f>SUM(C90:C95)</f>
        <v>0</v>
      </c>
      <c r="D89" s="42">
        <f>SUM(D90:D95)</f>
        <v>0</v>
      </c>
      <c r="E89" s="46">
        <f>SUM(E90:E95)</f>
        <v>0</v>
      </c>
      <c r="F89" s="64">
        <f>SUM(F90:F95)</f>
        <v>0</v>
      </c>
      <c r="G89" s="19"/>
    </row>
    <row r="90" spans="1:7" x14ac:dyDescent="0.35">
      <c r="A90" s="2">
        <v>7100</v>
      </c>
      <c r="B90" s="2" t="s">
        <v>104</v>
      </c>
      <c r="C90" s="58"/>
      <c r="D90" s="41"/>
      <c r="E90" s="58">
        <v>0</v>
      </c>
      <c r="F90" s="68">
        <v>0</v>
      </c>
      <c r="G90" s="18"/>
    </row>
    <row r="91" spans="1:7" x14ac:dyDescent="0.35">
      <c r="A91" s="2">
        <v>7140</v>
      </c>
      <c r="B91" s="2" t="s">
        <v>105</v>
      </c>
      <c r="C91" s="58"/>
      <c r="D91" s="41"/>
      <c r="E91" s="58">
        <v>0</v>
      </c>
      <c r="F91" s="68">
        <v>0</v>
      </c>
      <c r="G91" s="18"/>
    </row>
    <row r="92" spans="1:7" x14ac:dyDescent="0.35">
      <c r="A92" s="2">
        <v>7141</v>
      </c>
      <c r="B92" s="2" t="s">
        <v>106</v>
      </c>
      <c r="C92" s="58"/>
      <c r="D92" s="41"/>
      <c r="E92" s="58"/>
      <c r="F92" s="68"/>
      <c r="G92" s="18"/>
    </row>
    <row r="93" spans="1:7" x14ac:dyDescent="0.35">
      <c r="A93" s="2">
        <v>7145</v>
      </c>
      <c r="B93" s="2" t="s">
        <v>107</v>
      </c>
      <c r="C93" s="58"/>
      <c r="D93" s="41"/>
      <c r="E93" s="58"/>
      <c r="F93" s="68"/>
      <c r="G93" s="18"/>
    </row>
    <row r="94" spans="1:7" x14ac:dyDescent="0.35">
      <c r="A94" s="2">
        <v>7150</v>
      </c>
      <c r="B94" s="2" t="s">
        <v>108</v>
      </c>
      <c r="C94" s="58"/>
      <c r="D94" s="41"/>
      <c r="E94" s="58"/>
      <c r="F94" s="68"/>
      <c r="G94" s="18"/>
    </row>
    <row r="95" spans="1:7" x14ac:dyDescent="0.35">
      <c r="A95" s="2">
        <v>7190</v>
      </c>
      <c r="B95" s="2" t="s">
        <v>109</v>
      </c>
      <c r="C95" s="58"/>
      <c r="D95" s="41"/>
      <c r="E95" s="58"/>
      <c r="F95" s="68"/>
      <c r="G95" s="18"/>
    </row>
    <row r="96" spans="1:7" s="7" customFormat="1" x14ac:dyDescent="0.35">
      <c r="A96" s="6">
        <v>73</v>
      </c>
      <c r="B96" s="6" t="s">
        <v>110</v>
      </c>
      <c r="C96" s="46">
        <f>SUM(C97:C99)</f>
        <v>102700</v>
      </c>
      <c r="D96" s="42">
        <f>SUM(D97:D99)</f>
        <v>2200</v>
      </c>
      <c r="E96" s="46">
        <f>SUM(E97:E99)</f>
        <v>12000</v>
      </c>
      <c r="F96" s="64">
        <f>SUM(F97:F99)</f>
        <v>7500</v>
      </c>
      <c r="G96" s="19"/>
    </row>
    <row r="97" spans="1:7" x14ac:dyDescent="0.35">
      <c r="A97" s="2">
        <v>7300</v>
      </c>
      <c r="B97" s="2" t="s">
        <v>111</v>
      </c>
      <c r="C97" s="58"/>
      <c r="D97" s="41"/>
      <c r="E97" s="58"/>
      <c r="F97" s="68"/>
      <c r="G97" s="18"/>
    </row>
    <row r="98" spans="1:7" x14ac:dyDescent="0.35">
      <c r="A98" s="2">
        <v>7320</v>
      </c>
      <c r="B98" s="2" t="s">
        <v>112</v>
      </c>
      <c r="C98" s="58">
        <v>102700</v>
      </c>
      <c r="D98" s="41">
        <v>2700</v>
      </c>
      <c r="E98" s="58">
        <v>12000</v>
      </c>
      <c r="F98" s="158">
        <v>7500</v>
      </c>
      <c r="G98" s="18"/>
    </row>
    <row r="99" spans="1:7" x14ac:dyDescent="0.35">
      <c r="A99" s="2">
        <v>7390</v>
      </c>
      <c r="B99" s="2" t="s">
        <v>113</v>
      </c>
      <c r="C99" s="58"/>
      <c r="D99" s="41">
        <v>-500</v>
      </c>
      <c r="E99" s="58"/>
      <c r="F99" s="68"/>
      <c r="G99" s="18"/>
    </row>
    <row r="100" spans="1:7" s="7" customFormat="1" x14ac:dyDescent="0.35">
      <c r="A100" s="6">
        <v>74</v>
      </c>
      <c r="B100" s="6" t="s">
        <v>114</v>
      </c>
      <c r="C100" s="46">
        <f>SUM(C101:C102)</f>
        <v>100500</v>
      </c>
      <c r="D100" s="42">
        <f>SUM(D101:D102)</f>
        <v>100748</v>
      </c>
      <c r="E100" s="46">
        <f>SUM(E101:E102)</f>
        <v>100500</v>
      </c>
      <c r="F100" s="64">
        <f>SUM(F101:F102)</f>
        <v>100500</v>
      </c>
      <c r="G100" s="19"/>
    </row>
    <row r="101" spans="1:7" x14ac:dyDescent="0.35">
      <c r="A101" s="2">
        <v>7400</v>
      </c>
      <c r="B101" s="2" t="s">
        <v>115</v>
      </c>
      <c r="C101" s="58">
        <v>500</v>
      </c>
      <c r="D101" s="41">
        <v>748</v>
      </c>
      <c r="E101" s="58">
        <v>500</v>
      </c>
      <c r="F101" s="68">
        <v>500</v>
      </c>
      <c r="G101" s="18" t="s">
        <v>116</v>
      </c>
    </row>
    <row r="102" spans="1:7" x14ac:dyDescent="0.35">
      <c r="A102" s="2">
        <v>7430</v>
      </c>
      <c r="B102" s="2" t="s">
        <v>36</v>
      </c>
      <c r="C102" s="58">
        <v>100000</v>
      </c>
      <c r="D102" s="41">
        <v>100000</v>
      </c>
      <c r="E102" s="58">
        <v>100000</v>
      </c>
      <c r="F102" s="68">
        <v>100000</v>
      </c>
      <c r="G102" s="18" t="s">
        <v>117</v>
      </c>
    </row>
    <row r="103" spans="1:7" s="7" customFormat="1" x14ac:dyDescent="0.35">
      <c r="A103" s="6">
        <v>75</v>
      </c>
      <c r="B103" s="6" t="s">
        <v>118</v>
      </c>
      <c r="C103" s="46">
        <f>C104</f>
        <v>25494</v>
      </c>
      <c r="D103" s="42">
        <f>D104</f>
        <v>27380</v>
      </c>
      <c r="E103" s="46">
        <f>E104</f>
        <v>25500</v>
      </c>
      <c r="F103" s="64">
        <f>F104</f>
        <v>30000</v>
      </c>
      <c r="G103" s="19"/>
    </row>
    <row r="104" spans="1:7" x14ac:dyDescent="0.35">
      <c r="A104" s="2">
        <v>7500</v>
      </c>
      <c r="B104" s="2" t="s">
        <v>118</v>
      </c>
      <c r="C104" s="58">
        <v>25494</v>
      </c>
      <c r="D104" s="41">
        <v>27380</v>
      </c>
      <c r="E104" s="58">
        <v>25500</v>
      </c>
      <c r="F104" s="68">
        <v>30000</v>
      </c>
      <c r="G104" s="18"/>
    </row>
    <row r="105" spans="1:7" s="7" customFormat="1" x14ac:dyDescent="0.35">
      <c r="A105" s="6">
        <v>77</v>
      </c>
      <c r="B105" s="6" t="s">
        <v>119</v>
      </c>
      <c r="C105" s="46">
        <f>SUM(C106:C110)</f>
        <v>23726.89</v>
      </c>
      <c r="D105" s="42">
        <f>SUM(D106:D110)</f>
        <v>44922.400000000001</v>
      </c>
      <c r="E105" s="46">
        <f>SUM(E106:E110)</f>
        <v>27000</v>
      </c>
      <c r="F105" s="64">
        <f>SUM(F106:F110)</f>
        <v>33500</v>
      </c>
      <c r="G105" s="19"/>
    </row>
    <row r="106" spans="1:7" x14ac:dyDescent="0.35">
      <c r="A106" s="2">
        <v>7710</v>
      </c>
      <c r="B106" s="2" t="s">
        <v>120</v>
      </c>
      <c r="C106" s="58">
        <v>2420.5</v>
      </c>
      <c r="D106" s="41">
        <v>4157</v>
      </c>
      <c r="E106" s="58">
        <v>3000</v>
      </c>
      <c r="F106" s="68">
        <v>4500</v>
      </c>
      <c r="G106" s="18"/>
    </row>
    <row r="107" spans="1:7" x14ac:dyDescent="0.35">
      <c r="A107" s="2">
        <v>7770</v>
      </c>
      <c r="B107" s="2" t="s">
        <v>121</v>
      </c>
      <c r="C107" s="58">
        <f>2830.5+3.81</f>
        <v>2834.31</v>
      </c>
      <c r="D107" s="41">
        <v>3085</v>
      </c>
      <c r="E107" s="58">
        <v>3000</v>
      </c>
      <c r="F107" s="68">
        <v>3000</v>
      </c>
      <c r="G107" s="18"/>
    </row>
    <row r="108" spans="1:7" x14ac:dyDescent="0.35">
      <c r="A108" s="2">
        <v>7790</v>
      </c>
      <c r="B108" s="2" t="s">
        <v>122</v>
      </c>
      <c r="C108" s="58">
        <v>950.4</v>
      </c>
      <c r="D108" s="41">
        <v>1050.4000000000001</v>
      </c>
      <c r="E108" s="58">
        <v>3000</v>
      </c>
      <c r="F108" s="68">
        <v>1000</v>
      </c>
      <c r="G108" s="18"/>
    </row>
    <row r="109" spans="1:7" x14ac:dyDescent="0.35">
      <c r="A109" s="2">
        <v>7791</v>
      </c>
      <c r="B109" s="2" t="s">
        <v>123</v>
      </c>
      <c r="C109" s="58">
        <v>17521.68</v>
      </c>
      <c r="D109" s="41">
        <v>36630</v>
      </c>
      <c r="E109" s="58">
        <v>18000</v>
      </c>
      <c r="F109" s="68">
        <v>25000</v>
      </c>
      <c r="G109" s="18"/>
    </row>
    <row r="110" spans="1:7" x14ac:dyDescent="0.35">
      <c r="A110" s="2">
        <v>7830</v>
      </c>
      <c r="B110" s="2" t="s">
        <v>124</v>
      </c>
      <c r="C110" s="58"/>
      <c r="D110" s="41"/>
      <c r="E110" s="58"/>
      <c r="F110" s="68"/>
      <c r="G110" s="18"/>
    </row>
    <row r="111" spans="1:7" ht="15" thickBot="1" x14ac:dyDescent="0.4">
      <c r="A111" s="29"/>
      <c r="B111" s="30" t="s">
        <v>125</v>
      </c>
      <c r="C111" s="48">
        <f>C33+C40+C45+C48+C51+C53+C59+C64+C73+C77+C79+C84+C89+C96+C100+C103+C105</f>
        <v>523901.64</v>
      </c>
      <c r="D111" s="44">
        <f>D33+D40+D45+D48+D51+D53+D59+D64+D73+D77+D79+D84+D89+D96+D100+D103+D105</f>
        <v>503841.96</v>
      </c>
      <c r="E111" s="48">
        <f>E33+E40+E45+E48+E51+E53+E59+E64+E73+E77+E79+E84+E89+E96+E100+E103+E105</f>
        <v>450000</v>
      </c>
      <c r="F111" s="66">
        <f>F33+F40+F45+F48+F51+F53+F59+F64+F73+F77+F79+F84+F89+F96+F100+F103+F105</f>
        <v>467000</v>
      </c>
      <c r="G111" s="31"/>
    </row>
    <row r="112" spans="1:7" ht="15" thickTop="1" x14ac:dyDescent="0.35">
      <c r="A112" s="26"/>
      <c r="B112" s="26"/>
      <c r="C112" s="49"/>
      <c r="D112" s="106"/>
      <c r="E112" s="49"/>
      <c r="F112" s="67"/>
      <c r="G112" s="27"/>
    </row>
    <row r="113" spans="1:7" s="4" customFormat="1" x14ac:dyDescent="0.35">
      <c r="A113" s="1">
        <v>80</v>
      </c>
      <c r="B113" s="1" t="s">
        <v>126</v>
      </c>
      <c r="C113" s="47">
        <f>SUM(C114:C115)</f>
        <v>23101.69</v>
      </c>
      <c r="D113" s="43">
        <f>SUM(D114:D115)</f>
        <v>63703</v>
      </c>
      <c r="E113" s="47">
        <f>SUM(E114:E115)</f>
        <v>25000</v>
      </c>
      <c r="F113" s="65">
        <f>SUM(F114:F115)</f>
        <v>80000</v>
      </c>
      <c r="G113" s="20"/>
    </row>
    <row r="114" spans="1:7" x14ac:dyDescent="0.35">
      <c r="A114" s="2">
        <v>8050</v>
      </c>
      <c r="B114" s="2" t="s">
        <v>127</v>
      </c>
      <c r="C114" s="58">
        <v>23101.69</v>
      </c>
      <c r="D114" s="41">
        <v>63703</v>
      </c>
      <c r="E114" s="58">
        <v>25000</v>
      </c>
      <c r="F114" s="68">
        <v>80000</v>
      </c>
      <c r="G114" s="18"/>
    </row>
    <row r="115" spans="1:7" x14ac:dyDescent="0.35">
      <c r="A115" s="2">
        <v>8070</v>
      </c>
      <c r="B115" s="2" t="s">
        <v>128</v>
      </c>
      <c r="C115" s="58"/>
      <c r="D115" s="41"/>
      <c r="E115" s="58"/>
      <c r="F115" s="68"/>
      <c r="G115" s="18"/>
    </row>
    <row r="116" spans="1:7" s="4" customFormat="1" x14ac:dyDescent="0.35">
      <c r="A116" s="1"/>
      <c r="B116" s="1" t="s">
        <v>129</v>
      </c>
      <c r="C116" s="47">
        <f>SUM(C114:C115)</f>
        <v>23101.69</v>
      </c>
      <c r="D116" s="43">
        <f>SUM(D114:D115)</f>
        <v>63703</v>
      </c>
      <c r="E116" s="47">
        <f>SUM(E114:E115)</f>
        <v>25000</v>
      </c>
      <c r="F116" s="65">
        <f>SUM(F114:F115)</f>
        <v>80000</v>
      </c>
      <c r="G116" s="20"/>
    </row>
    <row r="117" spans="1:7" s="4" customFormat="1" x14ac:dyDescent="0.35">
      <c r="A117" s="1">
        <v>81</v>
      </c>
      <c r="B117" s="1" t="s">
        <v>130</v>
      </c>
      <c r="C117" s="47">
        <f>SUM(C118:C119)</f>
        <v>214.59</v>
      </c>
      <c r="D117" s="43">
        <f>SUM(D118:D119)</f>
        <v>2313</v>
      </c>
      <c r="E117" s="47">
        <f>SUM(E118:E119)</f>
        <v>300</v>
      </c>
      <c r="F117" s="65">
        <f>SUM(F118:F119)</f>
        <v>3300</v>
      </c>
      <c r="G117" s="20"/>
    </row>
    <row r="118" spans="1:7" x14ac:dyDescent="0.35">
      <c r="A118" s="2">
        <v>8150</v>
      </c>
      <c r="B118" s="2" t="s">
        <v>131</v>
      </c>
      <c r="C118" s="58"/>
      <c r="D118" s="41">
        <v>2313</v>
      </c>
      <c r="E118" s="58"/>
      <c r="F118" s="68">
        <v>3000</v>
      </c>
      <c r="G118" s="18"/>
    </row>
    <row r="119" spans="1:7" x14ac:dyDescent="0.35">
      <c r="A119" s="2">
        <v>8170</v>
      </c>
      <c r="B119" s="2" t="s">
        <v>132</v>
      </c>
      <c r="C119" s="58">
        <v>214.59</v>
      </c>
      <c r="D119" s="41"/>
      <c r="E119" s="58">
        <v>300</v>
      </c>
      <c r="F119" s="68">
        <v>300</v>
      </c>
      <c r="G119" s="18"/>
    </row>
    <row r="120" spans="1:7" x14ac:dyDescent="0.35">
      <c r="A120" s="2"/>
      <c r="B120" s="1" t="s">
        <v>133</v>
      </c>
      <c r="C120" s="47">
        <f>SUM(C118:C119)</f>
        <v>214.59</v>
      </c>
      <c r="D120" s="43">
        <f>SUM(D118:D119)</f>
        <v>2313</v>
      </c>
      <c r="E120" s="47">
        <f>SUM(E118:E119)</f>
        <v>300</v>
      </c>
      <c r="F120" s="65">
        <f>SUM(F118:F119)</f>
        <v>3300</v>
      </c>
      <c r="G120" s="18"/>
    </row>
    <row r="121" spans="1:7" x14ac:dyDescent="0.35">
      <c r="A121" s="74"/>
      <c r="B121" s="3"/>
      <c r="C121" s="58"/>
      <c r="D121" s="41"/>
      <c r="E121" s="58"/>
      <c r="F121" s="68"/>
      <c r="G121" s="18"/>
    </row>
    <row r="122" spans="1:7" ht="15" thickBot="1" x14ac:dyDescent="0.4">
      <c r="A122" s="30"/>
      <c r="B122" s="30" t="s">
        <v>134</v>
      </c>
      <c r="C122" s="48">
        <f>SUM(C31-C111+C116-C120)</f>
        <v>1329634.9599999997</v>
      </c>
      <c r="D122" s="44">
        <f>SUM(D31-D111+D116-D120)</f>
        <v>1585753.03</v>
      </c>
      <c r="E122" s="48">
        <f>SUM(E31-E111+E116-E120)</f>
        <v>1483700</v>
      </c>
      <c r="F122" s="66">
        <f>SUM(F31-F111+F116-F120)</f>
        <v>1668700</v>
      </c>
      <c r="G122" s="31"/>
    </row>
    <row r="123" spans="1:7" ht="15" thickTop="1" x14ac:dyDescent="0.35">
      <c r="F123"/>
    </row>
    <row r="126" spans="1:7" x14ac:dyDescent="0.35">
      <c r="D126" s="5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I142"/>
  <sheetViews>
    <sheetView zoomScaleNormal="100" workbookViewId="0">
      <pane xSplit="2" ySplit="1" topLeftCell="E2" activePane="bottomRight" state="frozen"/>
      <selection pane="topRight" activeCell="F6" sqref="F6"/>
      <selection pane="bottomLeft" activeCell="F6" sqref="F6"/>
      <selection pane="bottomRight" activeCell="G117" sqref="G117"/>
    </sheetView>
  </sheetViews>
  <sheetFormatPr baseColWidth="10" defaultColWidth="11.453125" defaultRowHeight="14.5" x14ac:dyDescent="0.35"/>
  <cols>
    <col min="1" max="1" width="5" customWidth="1"/>
    <col min="2" max="2" width="42.453125" customWidth="1"/>
    <col min="3" max="3" width="13.453125" style="70" customWidth="1"/>
    <col min="4" max="4" width="14.453125" customWidth="1"/>
    <col min="5" max="5" width="14.453125" style="70" customWidth="1"/>
    <col min="6" max="6" width="14.453125" customWidth="1"/>
    <col min="7" max="7" width="44.54296875" customWidth="1"/>
    <col min="8" max="13" width="11.453125" customWidth="1"/>
  </cols>
  <sheetData>
    <row r="1" spans="1:7" ht="26.5" thickBot="1" x14ac:dyDescent="0.4">
      <c r="A1" s="15" t="s">
        <v>264</v>
      </c>
      <c r="B1" s="17"/>
      <c r="C1" s="98" t="s">
        <v>1</v>
      </c>
      <c r="D1" s="130" t="s">
        <v>2</v>
      </c>
      <c r="E1" s="85" t="s">
        <v>3</v>
      </c>
      <c r="F1" s="137" t="s">
        <v>4</v>
      </c>
      <c r="G1" s="35" t="s">
        <v>5</v>
      </c>
    </row>
    <row r="2" spans="1:7" s="7" customFormat="1" x14ac:dyDescent="0.35">
      <c r="A2" s="11">
        <v>30</v>
      </c>
      <c r="B2" s="12" t="s">
        <v>136</v>
      </c>
      <c r="C2" s="45">
        <f>SUM(C3:C8)</f>
        <v>0</v>
      </c>
      <c r="D2" s="40">
        <f>SUM(D3:D8)</f>
        <v>0</v>
      </c>
      <c r="E2" s="45">
        <f>SUM(E3:E8)</f>
        <v>0</v>
      </c>
      <c r="F2" s="40">
        <f>SUM(F3:F8)</f>
        <v>0</v>
      </c>
      <c r="G2" s="34"/>
    </row>
    <row r="3" spans="1:7" x14ac:dyDescent="0.35">
      <c r="A3" s="2">
        <v>3000</v>
      </c>
      <c r="B3" s="9" t="s">
        <v>7</v>
      </c>
      <c r="C3" s="61"/>
      <c r="D3" s="53"/>
      <c r="E3" s="61"/>
      <c r="F3" s="53"/>
      <c r="G3" s="18"/>
    </row>
    <row r="4" spans="1:7" x14ac:dyDescent="0.35">
      <c r="A4" s="2">
        <v>3001</v>
      </c>
      <c r="B4" s="9" t="s">
        <v>8</v>
      </c>
      <c r="C4" s="61"/>
      <c r="D4" s="53"/>
      <c r="E4" s="61"/>
      <c r="F4" s="53"/>
      <c r="G4" s="18"/>
    </row>
    <row r="5" spans="1:7" x14ac:dyDescent="0.35">
      <c r="A5" s="2">
        <v>3002</v>
      </c>
      <c r="B5" s="9" t="s">
        <v>9</v>
      </c>
      <c r="C5" s="61"/>
      <c r="D5" s="53"/>
      <c r="E5" s="61"/>
      <c r="F5" s="53"/>
      <c r="G5" s="18"/>
    </row>
    <row r="6" spans="1:7" x14ac:dyDescent="0.35">
      <c r="A6" s="2">
        <v>3020</v>
      </c>
      <c r="B6" s="9" t="s">
        <v>11</v>
      </c>
      <c r="C6" s="61"/>
      <c r="D6" s="53"/>
      <c r="E6" s="61"/>
      <c r="F6" s="53"/>
      <c r="G6" s="18" t="s">
        <v>265</v>
      </c>
    </row>
    <row r="7" spans="1:7" x14ac:dyDescent="0.35">
      <c r="A7" s="2">
        <v>3030</v>
      </c>
      <c r="B7" s="9" t="s">
        <v>13</v>
      </c>
      <c r="C7" s="61"/>
      <c r="D7" s="53"/>
      <c r="E7" s="61"/>
      <c r="F7" s="53"/>
      <c r="G7" s="18"/>
    </row>
    <row r="8" spans="1:7" x14ac:dyDescent="0.35">
      <c r="A8" s="2">
        <v>3063</v>
      </c>
      <c r="B8" s="9" t="s">
        <v>15</v>
      </c>
      <c r="C8" s="61"/>
      <c r="D8" s="53"/>
      <c r="E8" s="61"/>
      <c r="F8" s="53"/>
      <c r="G8" s="18"/>
    </row>
    <row r="9" spans="1:7" s="7" customFormat="1" x14ac:dyDescent="0.35">
      <c r="A9" s="6">
        <v>32</v>
      </c>
      <c r="B9" s="8" t="s">
        <v>142</v>
      </c>
      <c r="C9" s="56">
        <f>SUM(C10:C15)</f>
        <v>850</v>
      </c>
      <c r="D9" s="50">
        <f>SUM(D10:D15)</f>
        <v>0</v>
      </c>
      <c r="E9" s="56">
        <f>SUM(E10:E15)</f>
        <v>1000</v>
      </c>
      <c r="F9" s="50">
        <f>SUM(F10:F15)</f>
        <v>0</v>
      </c>
      <c r="G9" s="19"/>
    </row>
    <row r="10" spans="1:7" x14ac:dyDescent="0.35">
      <c r="A10" s="2">
        <v>3202</v>
      </c>
      <c r="B10" s="9" t="s">
        <v>17</v>
      </c>
      <c r="C10" s="61"/>
      <c r="D10" s="53"/>
      <c r="E10" s="61"/>
      <c r="F10" s="53"/>
      <c r="G10" s="18"/>
    </row>
    <row r="11" spans="1:7" x14ac:dyDescent="0.35">
      <c r="A11" s="2">
        <v>3203</v>
      </c>
      <c r="B11" s="9" t="s">
        <v>18</v>
      </c>
      <c r="C11" s="61"/>
      <c r="D11" s="53"/>
      <c r="E11" s="61"/>
      <c r="F11" s="53"/>
      <c r="G11" s="18"/>
    </row>
    <row r="12" spans="1:7" x14ac:dyDescent="0.35">
      <c r="A12" s="2">
        <v>3204</v>
      </c>
      <c r="B12" s="9" t="s">
        <v>19</v>
      </c>
      <c r="C12" s="61"/>
      <c r="D12" s="53"/>
      <c r="E12" s="61"/>
      <c r="F12" s="53"/>
      <c r="G12" s="18"/>
    </row>
    <row r="13" spans="1:7" x14ac:dyDescent="0.35">
      <c r="A13" s="2">
        <v>3205</v>
      </c>
      <c r="B13" s="9" t="s">
        <v>21</v>
      </c>
      <c r="C13" s="61"/>
      <c r="D13" s="53"/>
      <c r="E13" s="61"/>
      <c r="F13" s="53"/>
      <c r="G13" s="18"/>
    </row>
    <row r="14" spans="1:7" x14ac:dyDescent="0.35">
      <c r="A14" s="2">
        <v>3209</v>
      </c>
      <c r="B14" s="9" t="s">
        <v>22</v>
      </c>
      <c r="C14" s="61">
        <v>850</v>
      </c>
      <c r="D14" s="53"/>
      <c r="E14" s="61">
        <v>1000</v>
      </c>
      <c r="F14" s="53"/>
      <c r="G14" s="18"/>
    </row>
    <row r="15" spans="1:7" x14ac:dyDescent="0.35">
      <c r="A15" s="2">
        <v>3210</v>
      </c>
      <c r="B15" s="9" t="s">
        <v>23</v>
      </c>
      <c r="C15" s="61"/>
      <c r="D15" s="53"/>
      <c r="E15" s="61"/>
      <c r="F15" s="53"/>
      <c r="G15" s="18"/>
    </row>
    <row r="16" spans="1:7" s="7" customFormat="1" x14ac:dyDescent="0.35">
      <c r="A16" s="6">
        <v>34</v>
      </c>
      <c r="B16" s="8" t="s">
        <v>24</v>
      </c>
      <c r="C16" s="56">
        <f>C17</f>
        <v>0</v>
      </c>
      <c r="D16" s="50">
        <f>D17</f>
        <v>0</v>
      </c>
      <c r="E16" s="56">
        <f>E17</f>
        <v>0</v>
      </c>
      <c r="F16" s="50">
        <f>F17</f>
        <v>0</v>
      </c>
      <c r="G16" s="19" t="s">
        <v>192</v>
      </c>
    </row>
    <row r="17" spans="1:7" x14ac:dyDescent="0.35">
      <c r="A17" s="2">
        <v>3410</v>
      </c>
      <c r="B17" s="9" t="s">
        <v>25</v>
      </c>
      <c r="C17" s="61"/>
      <c r="D17" s="53"/>
      <c r="E17" s="61">
        <v>0</v>
      </c>
      <c r="F17" s="53"/>
      <c r="G17" s="18"/>
    </row>
    <row r="18" spans="1:7" s="4" customFormat="1" x14ac:dyDescent="0.35">
      <c r="A18" s="6">
        <v>36</v>
      </c>
      <c r="B18" s="8" t="s">
        <v>27</v>
      </c>
      <c r="C18" s="57">
        <f>SUM(C19:C21)</f>
        <v>86750</v>
      </c>
      <c r="D18" s="51">
        <f>SUM(D19:D21)</f>
        <v>43775</v>
      </c>
      <c r="E18" s="57">
        <f>SUM(E19:E21)</f>
        <v>87000</v>
      </c>
      <c r="F18" s="51">
        <f>SUM(F19:F21)</f>
        <v>50000</v>
      </c>
      <c r="G18" s="20"/>
    </row>
    <row r="19" spans="1:7" x14ac:dyDescent="0.35">
      <c r="A19" s="2">
        <v>3600</v>
      </c>
      <c r="B19" s="9" t="s">
        <v>28</v>
      </c>
      <c r="C19" s="61">
        <v>86750</v>
      </c>
      <c r="D19" s="53">
        <v>43775</v>
      </c>
      <c r="E19" s="61">
        <v>87000</v>
      </c>
      <c r="F19" s="53">
        <v>50000</v>
      </c>
      <c r="G19" s="23"/>
    </row>
    <row r="20" spans="1:7" x14ac:dyDescent="0.35">
      <c r="A20" s="2">
        <v>3601</v>
      </c>
      <c r="B20" s="9" t="s">
        <v>29</v>
      </c>
      <c r="C20" s="61"/>
      <c r="D20" s="53"/>
      <c r="E20" s="61"/>
      <c r="F20" s="53"/>
      <c r="G20" s="18"/>
    </row>
    <row r="21" spans="1:7" x14ac:dyDescent="0.35">
      <c r="A21" s="2">
        <v>3605</v>
      </c>
      <c r="B21" s="9" t="s">
        <v>30</v>
      </c>
      <c r="C21" s="61"/>
      <c r="D21" s="53"/>
      <c r="E21" s="61"/>
      <c r="F21" s="53"/>
      <c r="G21" s="18"/>
    </row>
    <row r="22" spans="1:7" x14ac:dyDescent="0.35">
      <c r="A22" s="1">
        <v>39</v>
      </c>
      <c r="B22" s="10" t="s">
        <v>31</v>
      </c>
      <c r="C22" s="57">
        <f>SUM(C23:C30)</f>
        <v>0</v>
      </c>
      <c r="D22" s="51">
        <f>SUM(D23:D30)</f>
        <v>0</v>
      </c>
      <c r="E22" s="57">
        <f>SUM(E23:E30)</f>
        <v>0</v>
      </c>
      <c r="F22" s="51"/>
      <c r="G22" s="18"/>
    </row>
    <row r="23" spans="1:7" x14ac:dyDescent="0.35">
      <c r="A23" s="2">
        <v>3900</v>
      </c>
      <c r="B23" s="9" t="s">
        <v>32</v>
      </c>
      <c r="C23" s="61"/>
      <c r="D23" s="53"/>
      <c r="E23" s="61"/>
      <c r="F23" s="53"/>
      <c r="G23" s="18"/>
    </row>
    <row r="24" spans="1:7" x14ac:dyDescent="0.35">
      <c r="A24" s="2">
        <v>3901</v>
      </c>
      <c r="B24" s="9" t="s">
        <v>33</v>
      </c>
      <c r="C24" s="61"/>
      <c r="D24" s="53"/>
      <c r="E24" s="61"/>
      <c r="F24" s="53"/>
      <c r="G24" s="18"/>
    </row>
    <row r="25" spans="1:7" x14ac:dyDescent="0.35">
      <c r="A25" s="2">
        <v>3902</v>
      </c>
      <c r="B25" s="9" t="s">
        <v>34</v>
      </c>
      <c r="C25" s="61"/>
      <c r="D25" s="53"/>
      <c r="E25" s="61"/>
      <c r="F25" s="53"/>
      <c r="G25" s="18"/>
    </row>
    <row r="26" spans="1:7" x14ac:dyDescent="0.35">
      <c r="A26" s="2">
        <v>3903</v>
      </c>
      <c r="B26" s="9" t="s">
        <v>35</v>
      </c>
      <c r="C26" s="61"/>
      <c r="D26" s="53"/>
      <c r="E26" s="61"/>
      <c r="F26" s="53"/>
      <c r="G26" s="18"/>
    </row>
    <row r="27" spans="1:7" x14ac:dyDescent="0.35">
      <c r="A27" s="2">
        <v>3904</v>
      </c>
      <c r="B27" s="9" t="s">
        <v>36</v>
      </c>
      <c r="C27" s="61"/>
      <c r="D27" s="53"/>
      <c r="E27" s="61"/>
      <c r="F27" s="53"/>
      <c r="G27" s="18"/>
    </row>
    <row r="28" spans="1:7" x14ac:dyDescent="0.35">
      <c r="A28" s="2">
        <v>3909</v>
      </c>
      <c r="B28" s="9" t="s">
        <v>37</v>
      </c>
      <c r="C28" s="61"/>
      <c r="D28" s="53"/>
      <c r="E28" s="61"/>
      <c r="F28" s="53"/>
      <c r="G28" s="25"/>
    </row>
    <row r="29" spans="1:7" x14ac:dyDescent="0.35">
      <c r="A29" s="2">
        <v>3920</v>
      </c>
      <c r="B29" s="9" t="s">
        <v>38</v>
      </c>
      <c r="C29" s="61"/>
      <c r="D29" s="53"/>
      <c r="E29" s="61"/>
      <c r="F29" s="53"/>
      <c r="G29" s="18"/>
    </row>
    <row r="30" spans="1:7" x14ac:dyDescent="0.35">
      <c r="A30" s="2">
        <v>3930</v>
      </c>
      <c r="B30" s="9" t="s">
        <v>40</v>
      </c>
      <c r="C30" s="61"/>
      <c r="D30" s="53"/>
      <c r="E30" s="61"/>
      <c r="F30" s="53"/>
      <c r="G30" s="18"/>
    </row>
    <row r="31" spans="1:7" ht="15" thickBot="1" x14ac:dyDescent="0.4">
      <c r="A31" s="29"/>
      <c r="B31" s="32" t="s">
        <v>42</v>
      </c>
      <c r="C31" s="82">
        <f>C2+C9+C16+C22+C18</f>
        <v>87600</v>
      </c>
      <c r="D31" s="52">
        <f>D2+D9+D16+D22+D18</f>
        <v>43775</v>
      </c>
      <c r="E31" s="82">
        <f>E2+E9+E16+E22+E18</f>
        <v>88000</v>
      </c>
      <c r="F31" s="52">
        <f>F2+F9+F16+F22+F18</f>
        <v>50000</v>
      </c>
      <c r="G31" s="31"/>
    </row>
    <row r="32" spans="1:7" ht="15" thickTop="1" x14ac:dyDescent="0.35">
      <c r="A32" s="13"/>
      <c r="B32" s="28"/>
      <c r="C32" s="86"/>
      <c r="D32" s="133"/>
      <c r="E32" s="86"/>
      <c r="F32" s="133"/>
      <c r="G32" s="27"/>
    </row>
    <row r="33" spans="1:7" s="7" customFormat="1" x14ac:dyDescent="0.35">
      <c r="A33" s="6">
        <v>43</v>
      </c>
      <c r="B33" s="8" t="s">
        <v>43</v>
      </c>
      <c r="C33" s="56">
        <f>SUM(C34:C39)</f>
        <v>0</v>
      </c>
      <c r="D33" s="50">
        <f>SUM(D34:D39)</f>
        <v>0</v>
      </c>
      <c r="E33" s="56">
        <f>SUM(E34:E39)</f>
        <v>0</v>
      </c>
      <c r="F33" s="50">
        <f>SUM(F34:F39)</f>
        <v>0</v>
      </c>
      <c r="G33" s="19"/>
    </row>
    <row r="34" spans="1:7" x14ac:dyDescent="0.35">
      <c r="A34" s="2">
        <v>4300</v>
      </c>
      <c r="B34" s="9" t="s">
        <v>44</v>
      </c>
      <c r="C34" s="61"/>
      <c r="D34" s="53"/>
      <c r="E34" s="61"/>
      <c r="F34" s="53"/>
      <c r="G34" s="18"/>
    </row>
    <row r="35" spans="1:7" x14ac:dyDescent="0.35">
      <c r="A35" s="2">
        <v>4301</v>
      </c>
      <c r="B35" s="9" t="s">
        <v>45</v>
      </c>
      <c r="C35" s="61"/>
      <c r="D35" s="53"/>
      <c r="E35" s="61"/>
      <c r="F35" s="53"/>
      <c r="G35" s="18"/>
    </row>
    <row r="36" spans="1:7" x14ac:dyDescent="0.35">
      <c r="A36" s="2">
        <v>4330</v>
      </c>
      <c r="B36" s="9" t="s">
        <v>46</v>
      </c>
      <c r="C36" s="61"/>
      <c r="D36" s="53"/>
      <c r="E36" s="61"/>
      <c r="F36" s="53"/>
      <c r="G36" s="18"/>
    </row>
    <row r="37" spans="1:7" x14ac:dyDescent="0.35">
      <c r="A37" s="2">
        <v>4340</v>
      </c>
      <c r="B37" s="9" t="s">
        <v>47</v>
      </c>
      <c r="C37" s="61"/>
      <c r="D37" s="53"/>
      <c r="E37" s="61"/>
      <c r="F37" s="53"/>
      <c r="G37" s="18"/>
    </row>
    <row r="38" spans="1:7" x14ac:dyDescent="0.35">
      <c r="A38" s="2">
        <v>4341</v>
      </c>
      <c r="B38" s="9" t="s">
        <v>48</v>
      </c>
      <c r="C38" s="61"/>
      <c r="D38" s="53"/>
      <c r="E38" s="61"/>
      <c r="F38" s="53"/>
      <c r="G38" s="18"/>
    </row>
    <row r="39" spans="1:7" x14ac:dyDescent="0.35">
      <c r="A39" s="2">
        <v>4342</v>
      </c>
      <c r="B39" s="9" t="s">
        <v>50</v>
      </c>
      <c r="C39" s="61"/>
      <c r="D39" s="53"/>
      <c r="E39" s="61"/>
      <c r="F39" s="53"/>
      <c r="G39" s="18"/>
    </row>
    <row r="40" spans="1:7" s="7" customFormat="1" x14ac:dyDescent="0.35">
      <c r="A40" s="6">
        <v>45</v>
      </c>
      <c r="B40" s="8" t="s">
        <v>51</v>
      </c>
      <c r="C40" s="56">
        <f>SUM(C41:C44)</f>
        <v>0</v>
      </c>
      <c r="D40" s="50">
        <f>SUM(D41:D44)</f>
        <v>0</v>
      </c>
      <c r="E40" s="56">
        <f>SUM(E41:E44)</f>
        <v>0</v>
      </c>
      <c r="F40" s="50">
        <f>SUM(F41:F44)</f>
        <v>0</v>
      </c>
      <c r="G40" s="19"/>
    </row>
    <row r="41" spans="1:7" x14ac:dyDescent="0.35">
      <c r="A41" s="2">
        <v>4500</v>
      </c>
      <c r="B41" s="9" t="s">
        <v>52</v>
      </c>
      <c r="C41" s="61"/>
      <c r="D41" s="53"/>
      <c r="E41" s="61"/>
      <c r="F41" s="53"/>
      <c r="G41" s="18"/>
    </row>
    <row r="42" spans="1:7" x14ac:dyDescent="0.35">
      <c r="A42" s="2">
        <v>4510</v>
      </c>
      <c r="B42" s="9" t="s">
        <v>53</v>
      </c>
      <c r="C42" s="61"/>
      <c r="D42" s="53"/>
      <c r="E42" s="61"/>
      <c r="F42" s="53"/>
      <c r="G42" s="18"/>
    </row>
    <row r="43" spans="1:7" x14ac:dyDescent="0.35">
      <c r="A43" s="2">
        <v>4520</v>
      </c>
      <c r="B43" s="9" t="s">
        <v>54</v>
      </c>
      <c r="C43" s="61"/>
      <c r="D43" s="53"/>
      <c r="E43" s="61"/>
      <c r="F43" s="53"/>
      <c r="G43" s="18"/>
    </row>
    <row r="44" spans="1:7" x14ac:dyDescent="0.35">
      <c r="A44" s="2">
        <v>4531</v>
      </c>
      <c r="B44" s="9" t="s">
        <v>55</v>
      </c>
      <c r="C44" s="61"/>
      <c r="D44" s="53"/>
      <c r="E44" s="61"/>
      <c r="F44" s="53"/>
      <c r="G44" s="18"/>
    </row>
    <row r="45" spans="1:7" s="7" customFormat="1" x14ac:dyDescent="0.35">
      <c r="A45" s="6">
        <v>50</v>
      </c>
      <c r="B45" s="8" t="s">
        <v>56</v>
      </c>
      <c r="C45" s="56">
        <f>SUM(C46:C47)</f>
        <v>0</v>
      </c>
      <c r="D45" s="50">
        <f>SUM(D46:D47)</f>
        <v>0</v>
      </c>
      <c r="E45" s="56">
        <f>SUM(E46:E47)</f>
        <v>0</v>
      </c>
      <c r="F45" s="50">
        <f>SUM(F46:F47)</f>
        <v>0</v>
      </c>
      <c r="G45" s="19"/>
    </row>
    <row r="46" spans="1:7" x14ac:dyDescent="0.35">
      <c r="A46" s="2">
        <v>5000</v>
      </c>
      <c r="B46" s="9" t="s">
        <v>57</v>
      </c>
      <c r="C46" s="61"/>
      <c r="D46" s="53"/>
      <c r="E46" s="61"/>
      <c r="F46" s="53"/>
      <c r="G46" s="18"/>
    </row>
    <row r="47" spans="1:7" x14ac:dyDescent="0.35">
      <c r="A47" s="2">
        <v>5092</v>
      </c>
      <c r="B47" s="9" t="s">
        <v>58</v>
      </c>
      <c r="C47" s="61"/>
      <c r="D47" s="53"/>
      <c r="E47" s="61"/>
      <c r="F47" s="53"/>
      <c r="G47" s="18"/>
    </row>
    <row r="48" spans="1:7" s="7" customFormat="1" x14ac:dyDescent="0.35">
      <c r="A48" s="6">
        <v>55</v>
      </c>
      <c r="B48" s="8" t="s">
        <v>59</v>
      </c>
      <c r="C48" s="56">
        <f>SUM(C49:C50)</f>
        <v>0</v>
      </c>
      <c r="D48" s="50">
        <f>SUM(D49:D50)</f>
        <v>0</v>
      </c>
      <c r="E48" s="56">
        <f>SUM(E49:E50)</f>
        <v>0</v>
      </c>
      <c r="F48" s="50">
        <f>SUM(F49:F50)</f>
        <v>0</v>
      </c>
      <c r="G48" s="19"/>
    </row>
    <row r="49" spans="1:9" x14ac:dyDescent="0.35">
      <c r="A49" s="2">
        <v>5500</v>
      </c>
      <c r="B49" s="9" t="s">
        <v>59</v>
      </c>
      <c r="C49" s="61"/>
      <c r="D49" s="53"/>
      <c r="E49" s="61"/>
      <c r="F49" s="53"/>
      <c r="G49" s="18"/>
    </row>
    <row r="50" spans="1:9" x14ac:dyDescent="0.35">
      <c r="A50" s="2">
        <v>5990</v>
      </c>
      <c r="B50" s="9" t="s">
        <v>60</v>
      </c>
      <c r="C50" s="61"/>
      <c r="D50" s="53"/>
      <c r="E50" s="61"/>
      <c r="F50" s="53"/>
      <c r="G50" s="18"/>
    </row>
    <row r="51" spans="1:9" s="7" customFormat="1" x14ac:dyDescent="0.35">
      <c r="A51" s="6">
        <v>62</v>
      </c>
      <c r="B51" s="8" t="s">
        <v>61</v>
      </c>
      <c r="C51" s="56">
        <f>C52</f>
        <v>0</v>
      </c>
      <c r="D51" s="50">
        <f>D52</f>
        <v>0</v>
      </c>
      <c r="E51" s="56">
        <f>E52</f>
        <v>0</v>
      </c>
      <c r="F51" s="50">
        <f>F52</f>
        <v>0</v>
      </c>
      <c r="G51" s="19"/>
    </row>
    <row r="52" spans="1:9" x14ac:dyDescent="0.35">
      <c r="A52" s="2">
        <v>6250</v>
      </c>
      <c r="B52" s="9" t="s">
        <v>62</v>
      </c>
      <c r="C52" s="61"/>
      <c r="D52" s="53"/>
      <c r="E52" s="61"/>
      <c r="F52" s="53"/>
      <c r="G52" s="18"/>
    </row>
    <row r="53" spans="1:9" s="7" customFormat="1" x14ac:dyDescent="0.35">
      <c r="A53" s="6">
        <v>63</v>
      </c>
      <c r="B53" s="8" t="s">
        <v>63</v>
      </c>
      <c r="C53" s="56">
        <f>SUM(C54:C58)</f>
        <v>0</v>
      </c>
      <c r="D53" s="50">
        <f>SUM(D54:D58)</f>
        <v>0</v>
      </c>
      <c r="E53" s="56">
        <f>SUM(E54:E58)</f>
        <v>0</v>
      </c>
      <c r="F53" s="50">
        <f>SUM(F54:F58)</f>
        <v>0</v>
      </c>
      <c r="G53" s="19"/>
    </row>
    <row r="54" spans="1:9" x14ac:dyDescent="0.35">
      <c r="A54" s="2">
        <v>6300</v>
      </c>
      <c r="B54" s="9" t="s">
        <v>64</v>
      </c>
      <c r="C54" s="61"/>
      <c r="D54" s="53"/>
      <c r="E54" s="61">
        <v>0</v>
      </c>
      <c r="F54" s="53"/>
      <c r="G54" s="18"/>
    </row>
    <row r="55" spans="1:9" x14ac:dyDescent="0.35">
      <c r="A55" s="2">
        <v>6320</v>
      </c>
      <c r="B55" s="9" t="s">
        <v>66</v>
      </c>
      <c r="C55" s="61"/>
      <c r="D55" s="53"/>
      <c r="E55" s="61"/>
      <c r="F55" s="53"/>
      <c r="G55" s="18"/>
    </row>
    <row r="56" spans="1:9" x14ac:dyDescent="0.35">
      <c r="A56" s="2">
        <v>6340</v>
      </c>
      <c r="B56" s="9" t="s">
        <v>67</v>
      </c>
      <c r="C56" s="61"/>
      <c r="D56" s="53"/>
      <c r="E56" s="61"/>
      <c r="F56" s="53"/>
      <c r="G56" s="18"/>
    </row>
    <row r="57" spans="1:9" x14ac:dyDescent="0.35">
      <c r="A57" s="2">
        <v>6360</v>
      </c>
      <c r="B57" s="9" t="s">
        <v>68</v>
      </c>
      <c r="C57" s="61"/>
      <c r="D57" s="53"/>
      <c r="E57" s="61"/>
      <c r="F57" s="53"/>
      <c r="G57" s="18"/>
    </row>
    <row r="58" spans="1:9" x14ac:dyDescent="0.35">
      <c r="A58" s="2">
        <v>6390</v>
      </c>
      <c r="B58" s="9" t="s">
        <v>69</v>
      </c>
      <c r="C58" s="61"/>
      <c r="D58" s="53"/>
      <c r="E58" s="61"/>
      <c r="F58" s="53"/>
      <c r="G58" s="18"/>
    </row>
    <row r="59" spans="1:9" s="7" customFormat="1" x14ac:dyDescent="0.35">
      <c r="A59" s="6">
        <v>64</v>
      </c>
      <c r="B59" s="8" t="s">
        <v>70</v>
      </c>
      <c r="C59" s="56">
        <f>SUM(C60:C63)</f>
        <v>564000</v>
      </c>
      <c r="D59" s="50">
        <f>SUM(D60:D63)</f>
        <v>564000</v>
      </c>
      <c r="E59" s="56">
        <f>SUM(E60:E63)</f>
        <v>564000</v>
      </c>
      <c r="F59" s="50">
        <f>SUM(F60:F63)</f>
        <v>670000</v>
      </c>
      <c r="G59" s="19"/>
    </row>
    <row r="60" spans="1:9" x14ac:dyDescent="0.35">
      <c r="A60" s="2">
        <v>6400</v>
      </c>
      <c r="B60" s="9" t="s">
        <v>71</v>
      </c>
      <c r="C60" s="61"/>
      <c r="D60" s="53"/>
      <c r="E60" s="61"/>
      <c r="F60" s="53"/>
      <c r="G60" s="18"/>
    </row>
    <row r="61" spans="1:9" x14ac:dyDescent="0.35">
      <c r="A61" s="2">
        <v>6440</v>
      </c>
      <c r="B61" s="9" t="s">
        <v>72</v>
      </c>
      <c r="C61" s="61"/>
      <c r="D61" s="53"/>
      <c r="E61" s="61"/>
      <c r="F61" s="53"/>
      <c r="G61" s="18"/>
    </row>
    <row r="62" spans="1:9" x14ac:dyDescent="0.35">
      <c r="A62" s="2">
        <v>6470</v>
      </c>
      <c r="B62" s="9" t="s">
        <v>73</v>
      </c>
      <c r="C62" s="61">
        <v>564000</v>
      </c>
      <c r="D62" s="53">
        <v>564000</v>
      </c>
      <c r="E62" s="61">
        <v>564000</v>
      </c>
      <c r="F62" s="53">
        <v>670000</v>
      </c>
      <c r="G62" s="23"/>
      <c r="H62" s="157"/>
      <c r="I62" s="157"/>
    </row>
    <row r="63" spans="1:9" x14ac:dyDescent="0.35">
      <c r="A63" s="2">
        <v>6490</v>
      </c>
      <c r="B63" s="9" t="s">
        <v>75</v>
      </c>
      <c r="C63" s="61"/>
      <c r="D63" s="53"/>
      <c r="E63" s="61"/>
      <c r="F63" s="53"/>
      <c r="G63" s="18"/>
    </row>
    <row r="64" spans="1:9" s="7" customFormat="1" x14ac:dyDescent="0.35">
      <c r="A64" s="6">
        <v>65</v>
      </c>
      <c r="B64" s="8" t="s">
        <v>77</v>
      </c>
      <c r="C64" s="56">
        <f>SUM(C65:C72)</f>
        <v>87.8</v>
      </c>
      <c r="D64" s="50">
        <f>SUM(D65:D72)</f>
        <v>0</v>
      </c>
      <c r="E64" s="56">
        <f>SUM(E65:E72)</f>
        <v>0</v>
      </c>
      <c r="F64" s="50">
        <f>SUM(F65:F72)</f>
        <v>0</v>
      </c>
      <c r="G64" s="19"/>
    </row>
    <row r="65" spans="1:7" x14ac:dyDescent="0.35">
      <c r="A65" s="2">
        <v>6520</v>
      </c>
      <c r="B65" s="9" t="s">
        <v>78</v>
      </c>
      <c r="C65" s="61"/>
      <c r="D65" s="53"/>
      <c r="E65" s="61"/>
      <c r="F65" s="53"/>
      <c r="G65" s="18"/>
    </row>
    <row r="66" spans="1:7" x14ac:dyDescent="0.35">
      <c r="A66" s="2">
        <v>6550</v>
      </c>
      <c r="B66" s="9" t="s">
        <v>79</v>
      </c>
      <c r="C66" s="61">
        <v>87.8</v>
      </c>
      <c r="D66" s="53"/>
      <c r="E66" s="61"/>
      <c r="F66" s="53"/>
      <c r="G66" s="18"/>
    </row>
    <row r="67" spans="1:7" x14ac:dyDescent="0.35">
      <c r="A67" s="2">
        <v>6551</v>
      </c>
      <c r="B67" s="9" t="s">
        <v>80</v>
      </c>
      <c r="C67" s="61"/>
      <c r="D67" s="53"/>
      <c r="E67" s="61"/>
      <c r="F67" s="53"/>
      <c r="G67" s="18"/>
    </row>
    <row r="68" spans="1:7" x14ac:dyDescent="0.35">
      <c r="A68" s="2">
        <v>6552</v>
      </c>
      <c r="B68" s="9" t="s">
        <v>82</v>
      </c>
      <c r="C68" s="61"/>
      <c r="D68" s="53"/>
      <c r="E68" s="61"/>
      <c r="F68" s="53"/>
      <c r="G68" s="18"/>
    </row>
    <row r="69" spans="1:7" x14ac:dyDescent="0.35">
      <c r="A69" s="2">
        <v>6553</v>
      </c>
      <c r="B69" s="2" t="s">
        <v>83</v>
      </c>
      <c r="C69" s="61"/>
      <c r="D69" s="53"/>
      <c r="E69" s="61"/>
      <c r="F69" s="53"/>
      <c r="G69" s="18"/>
    </row>
    <row r="70" spans="1:7" x14ac:dyDescent="0.35">
      <c r="A70" s="2">
        <v>6560</v>
      </c>
      <c r="B70" s="9" t="s">
        <v>85</v>
      </c>
      <c r="C70" s="61"/>
      <c r="D70" s="53"/>
      <c r="E70" s="61"/>
      <c r="F70" s="53"/>
      <c r="G70" s="18"/>
    </row>
    <row r="71" spans="1:7" x14ac:dyDescent="0.35">
      <c r="A71" s="2">
        <v>6561</v>
      </c>
      <c r="B71" s="9" t="s">
        <v>86</v>
      </c>
      <c r="C71" s="61"/>
      <c r="D71" s="53"/>
      <c r="E71" s="61"/>
      <c r="F71" s="53"/>
      <c r="G71" s="18"/>
    </row>
    <row r="72" spans="1:7" s="7" customFormat="1" x14ac:dyDescent="0.35">
      <c r="A72" s="2">
        <v>6570</v>
      </c>
      <c r="B72" s="9" t="s">
        <v>87</v>
      </c>
      <c r="C72" s="61"/>
      <c r="D72" s="53"/>
      <c r="E72" s="61"/>
      <c r="F72" s="53"/>
      <c r="G72" s="19"/>
    </row>
    <row r="73" spans="1:7" x14ac:dyDescent="0.35">
      <c r="A73" s="6">
        <v>66</v>
      </c>
      <c r="B73" s="8" t="s">
        <v>88</v>
      </c>
      <c r="C73" s="56">
        <f>C74+C75+C76</f>
        <v>0</v>
      </c>
      <c r="D73" s="50">
        <f>D74+D75+D76</f>
        <v>0</v>
      </c>
      <c r="E73" s="56">
        <f>E74+E75+E76</f>
        <v>0</v>
      </c>
      <c r="F73" s="50">
        <f>F74+F75+F76</f>
        <v>0</v>
      </c>
      <c r="G73" s="18"/>
    </row>
    <row r="74" spans="1:7" x14ac:dyDescent="0.35">
      <c r="A74" s="2">
        <v>6600</v>
      </c>
      <c r="B74" s="9" t="s">
        <v>89</v>
      </c>
      <c r="C74" s="61"/>
      <c r="D74" s="53"/>
      <c r="E74" s="61">
        <v>0</v>
      </c>
      <c r="F74" s="53"/>
      <c r="G74" s="18"/>
    </row>
    <row r="75" spans="1:7" x14ac:dyDescent="0.35">
      <c r="A75" s="2">
        <v>6620</v>
      </c>
      <c r="B75" s="9" t="s">
        <v>90</v>
      </c>
      <c r="C75" s="61"/>
      <c r="D75" s="53"/>
      <c r="E75" s="61"/>
      <c r="F75" s="53"/>
      <c r="G75" s="18"/>
    </row>
    <row r="76" spans="1:7" s="7" customFormat="1" x14ac:dyDescent="0.35">
      <c r="A76" s="2">
        <v>6640</v>
      </c>
      <c r="B76" s="9" t="s">
        <v>91</v>
      </c>
      <c r="C76" s="61"/>
      <c r="D76" s="53"/>
      <c r="E76" s="61"/>
      <c r="F76" s="53"/>
      <c r="G76" s="19"/>
    </row>
    <row r="77" spans="1:7" x14ac:dyDescent="0.35">
      <c r="A77" s="6">
        <v>67</v>
      </c>
      <c r="B77" s="8" t="s">
        <v>92</v>
      </c>
      <c r="C77" s="56">
        <f>C78</f>
        <v>0</v>
      </c>
      <c r="D77" s="50">
        <f>D78</f>
        <v>0</v>
      </c>
      <c r="E77" s="56">
        <f>E78</f>
        <v>0</v>
      </c>
      <c r="F77" s="50">
        <f>F78</f>
        <v>0</v>
      </c>
      <c r="G77" s="18"/>
    </row>
    <row r="78" spans="1:7" x14ac:dyDescent="0.35">
      <c r="A78" s="2">
        <v>6705</v>
      </c>
      <c r="B78" s="9" t="s">
        <v>93</v>
      </c>
      <c r="C78" s="61"/>
      <c r="D78" s="53"/>
      <c r="E78" s="61"/>
      <c r="F78" s="53"/>
      <c r="G78" s="18"/>
    </row>
    <row r="79" spans="1:7" x14ac:dyDescent="0.35">
      <c r="A79" s="6">
        <v>68</v>
      </c>
      <c r="B79" s="8" t="s">
        <v>94</v>
      </c>
      <c r="C79" s="56">
        <f>C80+C81+C82+C83</f>
        <v>0</v>
      </c>
      <c r="D79" s="50">
        <f>D80+D81+D82+D83</f>
        <v>0</v>
      </c>
      <c r="E79" s="56">
        <f>E80+E81+E82+E83</f>
        <v>0</v>
      </c>
      <c r="F79" s="50">
        <f>F80+F81+F82+F83</f>
        <v>0</v>
      </c>
      <c r="G79" s="18"/>
    </row>
    <row r="80" spans="1:7" x14ac:dyDescent="0.35">
      <c r="A80" s="2">
        <v>6800</v>
      </c>
      <c r="B80" s="9" t="s">
        <v>95</v>
      </c>
      <c r="C80" s="61"/>
      <c r="D80" s="53"/>
      <c r="E80" s="61"/>
      <c r="F80" s="53"/>
      <c r="G80" s="18"/>
    </row>
    <row r="81" spans="1:7" x14ac:dyDescent="0.35">
      <c r="A81" s="2">
        <v>6820</v>
      </c>
      <c r="B81" s="9" t="s">
        <v>96</v>
      </c>
      <c r="C81" s="61"/>
      <c r="D81" s="53"/>
      <c r="E81" s="61"/>
      <c r="F81" s="53"/>
      <c r="G81" s="18"/>
    </row>
    <row r="82" spans="1:7" x14ac:dyDescent="0.35">
      <c r="A82" s="2">
        <v>6840</v>
      </c>
      <c r="B82" s="9" t="s">
        <v>97</v>
      </c>
      <c r="C82" s="61"/>
      <c r="D82" s="53"/>
      <c r="E82" s="61"/>
      <c r="F82" s="53"/>
      <c r="G82" s="18"/>
    </row>
    <row r="83" spans="1:7" s="7" customFormat="1" x14ac:dyDescent="0.35">
      <c r="A83" s="2">
        <v>6860</v>
      </c>
      <c r="B83" s="9" t="s">
        <v>98</v>
      </c>
      <c r="C83" s="61"/>
      <c r="D83" s="53"/>
      <c r="E83" s="61"/>
      <c r="F83" s="53"/>
      <c r="G83" s="19"/>
    </row>
    <row r="84" spans="1:7" s="7" customFormat="1" x14ac:dyDescent="0.35">
      <c r="A84" s="6">
        <v>69</v>
      </c>
      <c r="B84" s="8" t="s">
        <v>99</v>
      </c>
      <c r="C84" s="56">
        <f>SUM(C85:C88)</f>
        <v>0</v>
      </c>
      <c r="D84" s="50">
        <f>SUM(D85:D88)</f>
        <v>0</v>
      </c>
      <c r="E84" s="56">
        <f>SUM(E85:E88)</f>
        <v>0</v>
      </c>
      <c r="F84" s="50">
        <f>SUM(F85:F88)</f>
        <v>0</v>
      </c>
      <c r="G84" s="19"/>
    </row>
    <row r="85" spans="1:7" s="7" customFormat="1" x14ac:dyDescent="0.35">
      <c r="A85" s="94">
        <v>6900</v>
      </c>
      <c r="B85" s="95" t="s">
        <v>100</v>
      </c>
      <c r="C85" s="56"/>
      <c r="D85" s="50"/>
      <c r="E85" s="56"/>
      <c r="F85" s="50"/>
      <c r="G85" s="19"/>
    </row>
    <row r="86" spans="1:7" x14ac:dyDescent="0.35">
      <c r="A86" s="94">
        <v>6907</v>
      </c>
      <c r="B86" s="95" t="s">
        <v>101</v>
      </c>
      <c r="C86" s="97"/>
      <c r="D86" s="96"/>
      <c r="E86" s="97"/>
      <c r="F86" s="96"/>
      <c r="G86" s="18"/>
    </row>
    <row r="87" spans="1:7" x14ac:dyDescent="0.35">
      <c r="A87" s="2">
        <v>6910</v>
      </c>
      <c r="B87" s="9" t="s">
        <v>99</v>
      </c>
      <c r="C87" s="61"/>
      <c r="D87" s="53"/>
      <c r="E87" s="61"/>
      <c r="F87" s="53"/>
      <c r="G87" s="18"/>
    </row>
    <row r="88" spans="1:7" s="7" customFormat="1" x14ac:dyDescent="0.35">
      <c r="A88" s="2">
        <v>6940</v>
      </c>
      <c r="B88" s="9" t="s">
        <v>102</v>
      </c>
      <c r="C88" s="61"/>
      <c r="D88" s="53"/>
      <c r="E88" s="61"/>
      <c r="F88" s="53"/>
      <c r="G88" s="19"/>
    </row>
    <row r="89" spans="1:7" x14ac:dyDescent="0.35">
      <c r="A89" s="6">
        <v>71</v>
      </c>
      <c r="B89" s="8" t="s">
        <v>103</v>
      </c>
      <c r="C89" s="56">
        <f>SUM(C90:C93)</f>
        <v>0</v>
      </c>
      <c r="D89" s="50">
        <f>SUM(D90:D93)</f>
        <v>0</v>
      </c>
      <c r="E89" s="56">
        <f>SUM(E90:E95)</f>
        <v>0</v>
      </c>
      <c r="F89" s="50">
        <f>SUM(F90:F95)</f>
        <v>0</v>
      </c>
      <c r="G89" s="18"/>
    </row>
    <row r="90" spans="1:7" x14ac:dyDescent="0.35">
      <c r="A90" s="2">
        <v>7100</v>
      </c>
      <c r="B90" s="9" t="s">
        <v>104</v>
      </c>
      <c r="C90" s="61"/>
      <c r="D90" s="53"/>
      <c r="E90" s="61"/>
      <c r="F90" s="53"/>
      <c r="G90" s="18"/>
    </row>
    <row r="91" spans="1:7" x14ac:dyDescent="0.35">
      <c r="A91" s="2">
        <v>7140</v>
      </c>
      <c r="B91" s="9" t="s">
        <v>105</v>
      </c>
      <c r="C91" s="61"/>
      <c r="D91" s="53"/>
      <c r="E91" s="61"/>
      <c r="F91" s="53"/>
      <c r="G91" s="18"/>
    </row>
    <row r="92" spans="1:7" x14ac:dyDescent="0.35">
      <c r="A92" s="2">
        <v>7141</v>
      </c>
      <c r="B92" s="9" t="s">
        <v>106</v>
      </c>
      <c r="C92" s="61"/>
      <c r="D92" s="53"/>
      <c r="E92" s="61"/>
      <c r="F92" s="53"/>
      <c r="G92" s="18"/>
    </row>
    <row r="93" spans="1:7" x14ac:dyDescent="0.35">
      <c r="A93" s="2">
        <v>7145</v>
      </c>
      <c r="B93" s="9" t="s">
        <v>107</v>
      </c>
      <c r="C93" s="61"/>
      <c r="D93" s="53"/>
      <c r="E93" s="61"/>
      <c r="F93" s="53"/>
      <c r="G93" s="18"/>
    </row>
    <row r="94" spans="1:7" x14ac:dyDescent="0.35">
      <c r="A94" s="2">
        <v>7150</v>
      </c>
      <c r="B94" s="9" t="s">
        <v>108</v>
      </c>
      <c r="C94" s="61"/>
      <c r="D94" s="53"/>
      <c r="E94" s="61"/>
      <c r="F94" s="53"/>
      <c r="G94" s="18"/>
    </row>
    <row r="95" spans="1:7" s="7" customFormat="1" x14ac:dyDescent="0.35">
      <c r="A95" s="2">
        <v>7190</v>
      </c>
      <c r="B95" s="9" t="s">
        <v>109</v>
      </c>
      <c r="C95" s="61"/>
      <c r="D95" s="53"/>
      <c r="E95" s="61"/>
      <c r="F95" s="53"/>
      <c r="G95" s="19"/>
    </row>
    <row r="96" spans="1:7" x14ac:dyDescent="0.35">
      <c r="A96" s="6">
        <v>73</v>
      </c>
      <c r="B96" s="8" t="s">
        <v>110</v>
      </c>
      <c r="C96" s="56">
        <f>C97+C98+C99</f>
        <v>29400</v>
      </c>
      <c r="D96" s="50">
        <f>D97+D98+D99</f>
        <v>19400</v>
      </c>
      <c r="E96" s="56">
        <f>E97+E98+E99</f>
        <v>20000</v>
      </c>
      <c r="F96" s="50">
        <f>F97+F98+F99</f>
        <v>20000</v>
      </c>
      <c r="G96" s="18"/>
    </row>
    <row r="97" spans="1:7" x14ac:dyDescent="0.35">
      <c r="A97" s="2">
        <v>7300</v>
      </c>
      <c r="B97" s="9" t="s">
        <v>111</v>
      </c>
      <c r="C97" s="61">
        <v>29400</v>
      </c>
      <c r="D97" s="53">
        <v>19400</v>
      </c>
      <c r="E97" s="61">
        <v>20000</v>
      </c>
      <c r="F97" s="53">
        <v>20000</v>
      </c>
      <c r="G97" s="18"/>
    </row>
    <row r="98" spans="1:7" x14ac:dyDescent="0.35">
      <c r="A98" s="2">
        <v>7320</v>
      </c>
      <c r="B98" s="9" t="s">
        <v>112</v>
      </c>
      <c r="C98" s="61"/>
      <c r="D98" s="53"/>
      <c r="E98" s="61"/>
      <c r="F98" s="53"/>
      <c r="G98" s="18"/>
    </row>
    <row r="99" spans="1:7" s="7" customFormat="1" x14ac:dyDescent="0.35">
      <c r="A99" s="2">
        <v>7390</v>
      </c>
      <c r="B99" s="9" t="s">
        <v>113</v>
      </c>
      <c r="C99" s="61"/>
      <c r="D99" s="53"/>
      <c r="E99" s="61"/>
      <c r="F99" s="53"/>
      <c r="G99" s="19"/>
    </row>
    <row r="100" spans="1:7" x14ac:dyDescent="0.35">
      <c r="A100" s="6">
        <v>74</v>
      </c>
      <c r="B100" s="8" t="s">
        <v>114</v>
      </c>
      <c r="C100" s="56">
        <f>SUM(C101:C102)</f>
        <v>0</v>
      </c>
      <c r="D100" s="50">
        <f>SUM(D101:D102)</f>
        <v>0</v>
      </c>
      <c r="E100" s="56">
        <f>SUM(E101:E102)</f>
        <v>0</v>
      </c>
      <c r="F100" s="50">
        <f>SUM(F101:F102)</f>
        <v>0</v>
      </c>
      <c r="G100" s="18"/>
    </row>
    <row r="101" spans="1:7" x14ac:dyDescent="0.35">
      <c r="A101" s="2">
        <v>7400</v>
      </c>
      <c r="B101" s="9" t="s">
        <v>115</v>
      </c>
      <c r="C101" s="61"/>
      <c r="D101" s="53"/>
      <c r="E101" s="61"/>
      <c r="F101" s="53"/>
      <c r="G101" s="18"/>
    </row>
    <row r="102" spans="1:7" s="7" customFormat="1" x14ac:dyDescent="0.35">
      <c r="A102" s="2">
        <v>7430</v>
      </c>
      <c r="B102" s="9" t="s">
        <v>36</v>
      </c>
      <c r="C102" s="61"/>
      <c r="D102" s="53"/>
      <c r="E102" s="61"/>
      <c r="F102" s="53"/>
      <c r="G102" s="19"/>
    </row>
    <row r="103" spans="1:7" x14ac:dyDescent="0.35">
      <c r="A103" s="6">
        <v>75</v>
      </c>
      <c r="B103" s="8" t="s">
        <v>118</v>
      </c>
      <c r="C103" s="56">
        <f>C104</f>
        <v>0</v>
      </c>
      <c r="D103" s="50">
        <f>D104</f>
        <v>0</v>
      </c>
      <c r="E103" s="56">
        <f>E104</f>
        <v>0</v>
      </c>
      <c r="F103" s="50">
        <f>F104</f>
        <v>0</v>
      </c>
      <c r="G103" s="18"/>
    </row>
    <row r="104" spans="1:7" s="7" customFormat="1" x14ac:dyDescent="0.35">
      <c r="A104" s="2">
        <v>7500</v>
      </c>
      <c r="B104" s="9" t="s">
        <v>118</v>
      </c>
      <c r="C104" s="61"/>
      <c r="D104" s="53"/>
      <c r="E104" s="61"/>
      <c r="F104" s="53"/>
      <c r="G104" s="19"/>
    </row>
    <row r="105" spans="1:7" x14ac:dyDescent="0.35">
      <c r="A105" s="6">
        <v>77</v>
      </c>
      <c r="B105" s="8" t="s">
        <v>119</v>
      </c>
      <c r="C105" s="56">
        <f>SUM(C106:C110)</f>
        <v>14.94</v>
      </c>
      <c r="D105" s="50">
        <f>SUM(D106:D110)</f>
        <v>0</v>
      </c>
      <c r="E105" s="56">
        <f>SUM(E106:E110)</f>
        <v>0</v>
      </c>
      <c r="F105" s="50">
        <f>SUM(F106:F110)</f>
        <v>0</v>
      </c>
      <c r="G105" s="18"/>
    </row>
    <row r="106" spans="1:7" x14ac:dyDescent="0.35">
      <c r="A106" s="2">
        <v>7710</v>
      </c>
      <c r="B106" s="9" t="s">
        <v>120</v>
      </c>
      <c r="C106" s="61"/>
      <c r="D106" s="53"/>
      <c r="E106" s="61"/>
      <c r="F106" s="53"/>
      <c r="G106" s="18"/>
    </row>
    <row r="107" spans="1:7" x14ac:dyDescent="0.35">
      <c r="A107" s="2">
        <v>7770</v>
      </c>
      <c r="B107" s="9" t="s">
        <v>121</v>
      </c>
      <c r="C107" s="61"/>
      <c r="D107" s="53"/>
      <c r="E107" s="61"/>
      <c r="F107" s="53"/>
      <c r="G107" s="18"/>
    </row>
    <row r="108" spans="1:7" x14ac:dyDescent="0.35">
      <c r="A108" s="2">
        <v>7790</v>
      </c>
      <c r="B108" s="9" t="s">
        <v>122</v>
      </c>
      <c r="C108" s="61"/>
      <c r="D108" s="53"/>
      <c r="E108" s="61"/>
      <c r="F108" s="53"/>
      <c r="G108" s="18"/>
    </row>
    <row r="109" spans="1:7" x14ac:dyDescent="0.35">
      <c r="A109" s="2">
        <v>7791</v>
      </c>
      <c r="B109" s="9" t="s">
        <v>123</v>
      </c>
      <c r="C109" s="61">
        <v>14.94</v>
      </c>
      <c r="D109" s="53"/>
      <c r="E109" s="61"/>
      <c r="F109" s="53"/>
      <c r="G109" s="18"/>
    </row>
    <row r="110" spans="1:7" x14ac:dyDescent="0.35">
      <c r="A110" s="2">
        <v>7830</v>
      </c>
      <c r="B110" s="9" t="s">
        <v>124</v>
      </c>
      <c r="C110" s="61"/>
      <c r="D110" s="53"/>
      <c r="E110" s="61"/>
      <c r="F110" s="53"/>
      <c r="G110" s="18"/>
    </row>
    <row r="111" spans="1:7" ht="15" thickBot="1" x14ac:dyDescent="0.4">
      <c r="A111" s="29"/>
      <c r="B111" s="32" t="s">
        <v>125</v>
      </c>
      <c r="C111" s="82">
        <f>C33+C40+C45+C48+C51+C53+C59+C64+C73+C77+C79+C84+C89+C96+C100+C103+C105</f>
        <v>593502.74</v>
      </c>
      <c r="D111" s="52">
        <f>D33+D40+D45+D48+D51+D53+D59+D64+D73+D77+D79+D84+D89+D96+D100+D103+D105</f>
        <v>583400</v>
      </c>
      <c r="E111" s="82">
        <f>E33+E40+E45+E48+E51+E53+E59+E64+E73+E77+E79+E84+E89+E96+E100+E103+E105</f>
        <v>584000</v>
      </c>
      <c r="F111" s="52">
        <f>F33+F40+F45+F48+F51+F53+F59+F64+F73+F77+F79+F84+F89+F96+F100+F103+F105</f>
        <v>690000</v>
      </c>
      <c r="G111" s="31"/>
    </row>
    <row r="112" spans="1:7" s="4" customFormat="1" ht="15" thickTop="1" x14ac:dyDescent="0.35">
      <c r="A112" s="26"/>
      <c r="B112" s="28"/>
      <c r="C112" s="62"/>
      <c r="D112" s="55"/>
      <c r="E112" s="62"/>
      <c r="F112" s="55"/>
      <c r="G112" s="33"/>
    </row>
    <row r="113" spans="1:7" x14ac:dyDescent="0.35">
      <c r="A113" s="1">
        <v>80</v>
      </c>
      <c r="B113" s="10" t="s">
        <v>126</v>
      </c>
      <c r="C113" s="57">
        <f>SUM(C114:C115)</f>
        <v>0</v>
      </c>
      <c r="D113" s="51">
        <f>SUM(D114:D115)</f>
        <v>0</v>
      </c>
      <c r="E113" s="57">
        <f>SUM(E114:E115)</f>
        <v>0</v>
      </c>
      <c r="F113" s="51"/>
      <c r="G113" s="18"/>
    </row>
    <row r="114" spans="1:7" x14ac:dyDescent="0.35">
      <c r="A114" s="2">
        <v>8050</v>
      </c>
      <c r="B114" s="9" t="s">
        <v>127</v>
      </c>
      <c r="C114" s="61"/>
      <c r="D114" s="53"/>
      <c r="E114" s="61"/>
      <c r="F114" s="53"/>
      <c r="G114" s="18"/>
    </row>
    <row r="115" spans="1:7" x14ac:dyDescent="0.35">
      <c r="A115" s="2">
        <v>8070</v>
      </c>
      <c r="B115" s="9" t="s">
        <v>128</v>
      </c>
      <c r="C115" s="61"/>
      <c r="D115" s="53"/>
      <c r="E115" s="61"/>
      <c r="F115" s="53"/>
      <c r="G115" s="18"/>
    </row>
    <row r="116" spans="1:7" s="4" customFormat="1" x14ac:dyDescent="0.35">
      <c r="A116" s="2"/>
      <c r="B116" s="10" t="s">
        <v>129</v>
      </c>
      <c r="C116" s="61">
        <f>SUM(C114:C115)</f>
        <v>0</v>
      </c>
      <c r="D116" s="53">
        <f>SUM(D114:D115)</f>
        <v>0</v>
      </c>
      <c r="E116" s="61">
        <f>SUM(E114:E115)</f>
        <v>0</v>
      </c>
      <c r="F116" s="53"/>
      <c r="G116" s="20"/>
    </row>
    <row r="117" spans="1:7" x14ac:dyDescent="0.35">
      <c r="A117" s="1">
        <v>81</v>
      </c>
      <c r="B117" s="10" t="s">
        <v>130</v>
      </c>
      <c r="C117" s="57">
        <f>SUM(C118:C119)</f>
        <v>0</v>
      </c>
      <c r="D117" s="51">
        <f>SUM(D118:D119)</f>
        <v>0</v>
      </c>
      <c r="E117" s="57">
        <f>SUM(E118:E119)</f>
        <v>0</v>
      </c>
      <c r="F117" s="51"/>
      <c r="G117" s="18"/>
    </row>
    <row r="118" spans="1:7" x14ac:dyDescent="0.35">
      <c r="A118" s="2">
        <v>8150</v>
      </c>
      <c r="B118" s="9" t="s">
        <v>131</v>
      </c>
      <c r="C118" s="61"/>
      <c r="D118" s="53"/>
      <c r="E118" s="61"/>
      <c r="F118" s="53"/>
      <c r="G118" s="18"/>
    </row>
    <row r="119" spans="1:7" x14ac:dyDescent="0.35">
      <c r="A119" s="2">
        <v>8170</v>
      </c>
      <c r="B119" s="9" t="s">
        <v>132</v>
      </c>
      <c r="C119" s="61"/>
      <c r="D119" s="53"/>
      <c r="E119" s="61"/>
      <c r="F119" s="53"/>
      <c r="G119" s="18"/>
    </row>
    <row r="120" spans="1:7" x14ac:dyDescent="0.35">
      <c r="A120" s="2"/>
      <c r="B120" s="10" t="s">
        <v>133</v>
      </c>
      <c r="C120" s="61">
        <f>SUM(C118:C119)</f>
        <v>0</v>
      </c>
      <c r="D120" s="53">
        <f>SUM(D118:D119)</f>
        <v>0</v>
      </c>
      <c r="E120" s="61">
        <f>SUM(E118:E119)</f>
        <v>0</v>
      </c>
      <c r="F120" s="53"/>
      <c r="G120" s="18"/>
    </row>
    <row r="121" spans="1:7" x14ac:dyDescent="0.35">
      <c r="A121" s="3"/>
      <c r="B121" s="3"/>
      <c r="C121" s="61"/>
      <c r="D121" s="53"/>
      <c r="E121" s="61"/>
      <c r="F121" s="53"/>
      <c r="G121" s="18"/>
    </row>
    <row r="122" spans="1:7" ht="15" thickBot="1" x14ac:dyDescent="0.4">
      <c r="A122" s="30"/>
      <c r="B122" s="32" t="s">
        <v>134</v>
      </c>
      <c r="C122" s="82">
        <f>SUM(C31-C111+C116-C120)</f>
        <v>-505902.74</v>
      </c>
      <c r="D122" s="52">
        <f>SUM(D31-D111+D116-D120)</f>
        <v>-539625</v>
      </c>
      <c r="E122" s="82">
        <f>SUM(E31-E111+E116-E120)</f>
        <v>-496000</v>
      </c>
      <c r="F122" s="52">
        <f>SUM(F31-F111+F116-F120)</f>
        <v>-640000</v>
      </c>
      <c r="G122" s="31"/>
    </row>
    <row r="123" spans="1:7" ht="15" thickTop="1" x14ac:dyDescent="0.35">
      <c r="C123" s="84"/>
      <c r="E123" s="84"/>
    </row>
    <row r="124" spans="1:7" x14ac:dyDescent="0.35">
      <c r="C124" s="84"/>
      <c r="E124" s="84"/>
    </row>
    <row r="125" spans="1:7" x14ac:dyDescent="0.35">
      <c r="C125" s="120"/>
      <c r="D125" s="5"/>
      <c r="E125" s="84"/>
    </row>
    <row r="126" spans="1:7" x14ac:dyDescent="0.35">
      <c r="C126" s="84"/>
      <c r="E126" s="84"/>
    </row>
    <row r="127" spans="1:7" x14ac:dyDescent="0.35">
      <c r="C127" s="84"/>
      <c r="E127" s="84"/>
    </row>
    <row r="128" spans="1:7" x14ac:dyDescent="0.35">
      <c r="C128" s="84"/>
      <c r="E128" s="84"/>
    </row>
    <row r="129" spans="3:5" x14ac:dyDescent="0.35">
      <c r="C129" s="84"/>
      <c r="E129" s="84"/>
    </row>
    <row r="130" spans="3:5" x14ac:dyDescent="0.35">
      <c r="C130" s="84"/>
      <c r="E130" s="84"/>
    </row>
    <row r="131" spans="3:5" x14ac:dyDescent="0.35">
      <c r="C131" s="84"/>
      <c r="E131" s="84"/>
    </row>
    <row r="132" spans="3:5" x14ac:dyDescent="0.35">
      <c r="C132" s="84"/>
      <c r="E132" s="84"/>
    </row>
    <row r="133" spans="3:5" x14ac:dyDescent="0.35">
      <c r="C133" s="84"/>
      <c r="E133" s="84"/>
    </row>
    <row r="134" spans="3:5" x14ac:dyDescent="0.35">
      <c r="C134" s="84"/>
      <c r="E134" s="84"/>
    </row>
    <row r="135" spans="3:5" x14ac:dyDescent="0.35">
      <c r="C135" s="84"/>
      <c r="E135" s="84"/>
    </row>
    <row r="136" spans="3:5" x14ac:dyDescent="0.35">
      <c r="C136" s="84"/>
      <c r="E136" s="84"/>
    </row>
    <row r="137" spans="3:5" x14ac:dyDescent="0.35">
      <c r="C137" s="84"/>
      <c r="E137" s="84"/>
    </row>
    <row r="138" spans="3:5" x14ac:dyDescent="0.35">
      <c r="C138" s="84"/>
      <c r="E138" s="84"/>
    </row>
    <row r="139" spans="3:5" x14ac:dyDescent="0.35">
      <c r="C139" s="84"/>
      <c r="E139" s="84"/>
    </row>
    <row r="140" spans="3:5" x14ac:dyDescent="0.35">
      <c r="C140" s="84"/>
      <c r="E140" s="84"/>
    </row>
    <row r="141" spans="3:5" x14ac:dyDescent="0.35">
      <c r="C141" s="84"/>
      <c r="E141" s="84"/>
    </row>
    <row r="142" spans="3:5" x14ac:dyDescent="0.35">
      <c r="C142" s="84"/>
      <c r="E142" s="84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27"/>
  <sheetViews>
    <sheetView zoomScaleNormal="100" workbookViewId="0">
      <pane ySplit="1" topLeftCell="A15" activePane="bottomLeft" state="frozen"/>
      <selection activeCell="F6" sqref="F6"/>
      <selection pane="bottomLeft" activeCell="F119" sqref="F119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3.453125" style="70" hidden="1" customWidth="1"/>
    <col min="4" max="4" width="16" customWidth="1"/>
    <col min="5" max="6" width="14.453125" style="70" customWidth="1"/>
    <col min="7" max="7" width="45.54296875" customWidth="1"/>
  </cols>
  <sheetData>
    <row r="1" spans="1:7" ht="26.5" thickBot="1" x14ac:dyDescent="0.4">
      <c r="A1" s="15" t="s">
        <v>266</v>
      </c>
      <c r="B1" s="16"/>
      <c r="C1" s="98" t="s">
        <v>1</v>
      </c>
      <c r="D1" s="130" t="s">
        <v>2</v>
      </c>
      <c r="E1" s="85" t="s">
        <v>3</v>
      </c>
      <c r="F1" s="73" t="s">
        <v>4</v>
      </c>
      <c r="G1" s="36" t="s">
        <v>5</v>
      </c>
    </row>
    <row r="2" spans="1:7" s="7" customFormat="1" x14ac:dyDescent="0.35">
      <c r="A2" s="11">
        <v>30</v>
      </c>
      <c r="B2" s="11" t="s">
        <v>6</v>
      </c>
      <c r="C2" s="45">
        <f>SUM(C3:C9)</f>
        <v>1290694</v>
      </c>
      <c r="D2" s="40">
        <f>SUM(D3:D9)</f>
        <v>1344930</v>
      </c>
      <c r="E2" s="45">
        <f>SUM(E3:E9)</f>
        <v>1331000</v>
      </c>
      <c r="F2" s="40">
        <f>SUM(F3:F9)</f>
        <v>1349000</v>
      </c>
      <c r="G2" s="34"/>
    </row>
    <row r="3" spans="1:7" x14ac:dyDescent="0.35">
      <c r="A3" s="2">
        <v>3000</v>
      </c>
      <c r="B3" s="2" t="s">
        <v>7</v>
      </c>
      <c r="C3" s="58">
        <f>'10 felles'!C3+'20 fotball'!C3+'21 fotb.anl.'!C3+'22 småtrolluka'!C3+'30 ski'!C3+'31 skianlegg'!C3+'40 friidrett'!C3+'50 handball'!C3+'70 Tursti'!C3+'80 Rindalshallen'!C3</f>
        <v>366228</v>
      </c>
      <c r="D3" s="41">
        <v>387260</v>
      </c>
      <c r="E3" s="58">
        <f>'10 felles'!E3+'20 fotball'!E3+'21 fotb.anl.'!E3+'22 småtrolluka'!E3+'30 ski'!E3+'31 skianlegg'!E3+'40 friidrett'!E3+'50 handball'!E3+'70 Tursti'!E3+'80 Rindalshallen'!E3</f>
        <v>425000</v>
      </c>
      <c r="F3" s="41">
        <f>'10 felles'!F3+'20 fotball'!F3+'21 fotb.anl.'!F3+'22 småtrolluka'!F3+'30 ski'!F3+'31 skianlegg'!F3+'40 friidrett'!F3+'50 handball'!F3+'70 Tursti'!F3+'80 Rindalshallen'!F3</f>
        <v>375000</v>
      </c>
      <c r="G3" s="18"/>
    </row>
    <row r="4" spans="1:7" x14ac:dyDescent="0.35">
      <c r="A4" s="2">
        <v>3001</v>
      </c>
      <c r="B4" s="2" t="s">
        <v>8</v>
      </c>
      <c r="C4" s="58">
        <f>'10 felles'!C4+'20 fotball'!C4+'21 fotb.anl.'!C4+'22 småtrolluka'!C4+'30 ski'!C4+'31 skianlegg'!C4+'40 friidrett'!C4+'50 handball'!C4+'70 Tursti'!C4+'80 Rindalshallen'!C4</f>
        <v>0</v>
      </c>
      <c r="D4" s="41">
        <f>'10 felles'!D4+'20 fotball'!D4+'21 fotb.anl.'!D4+'22 småtrolluka'!D4+'30 ski'!D4+'31 skianlegg'!D4+'40 friidrett'!D4+'50 handball'!D4+'70 Tursti'!D4+'80 Rindalshallen'!D4</f>
        <v>0</v>
      </c>
      <c r="E4" s="58">
        <f>'10 felles'!E4+'20 fotball'!E4+'21 fotb.anl.'!E4+'22 småtrolluka'!E4+'30 ski'!E4+'31 skianlegg'!E4+'40 friidrett'!E4+'50 handball'!E4+'70 Tursti'!E4+'80 Rindalshallen'!E4</f>
        <v>0</v>
      </c>
      <c r="F4" s="41">
        <f>'10 felles'!F4+'20 fotball'!F4+'21 fotb.anl.'!F4+'22 småtrolluka'!F4+'30 ski'!F4+'31 skianlegg'!F4+'40 friidrett'!F4+'50 handball'!F4+'70 Tursti'!F4+'80 Rindalshallen'!F4</f>
        <v>0</v>
      </c>
      <c r="G4" s="18"/>
    </row>
    <row r="5" spans="1:7" x14ac:dyDescent="0.35">
      <c r="A5" s="2">
        <v>3002</v>
      </c>
      <c r="B5" s="2" t="s">
        <v>9</v>
      </c>
      <c r="C5" s="58">
        <f>'10 felles'!C5+'20 fotball'!C5+'21 fotb.anl.'!C5+'22 småtrolluka'!C5+'30 ski'!C5+'31 skianlegg'!C5+'40 friidrett'!C5+'50 handball'!C5+'70 Tursti'!C5+'80 Rindalshallen'!C5</f>
        <v>16816</v>
      </c>
      <c r="D5" s="41">
        <f>'10 felles'!D5+'20 fotball'!D5+'21 fotb.anl.'!D5+'22 småtrolluka'!D5+'30 ski'!D5+'31 skianlegg'!D5+'40 friidrett'!D5+'50 handball'!D5+'70 Tursti'!D5+'80 Rindalshallen'!D5</f>
        <v>0</v>
      </c>
      <c r="E5" s="58">
        <f>'10 felles'!E5+'20 fotball'!E5+'21 fotb.anl.'!E5+'22 småtrolluka'!E5+'30 ski'!E5+'31 skianlegg'!E5+'40 friidrett'!E5+'50 handball'!E5+'70 Tursti'!E5+'80 Rindalshallen'!E5</f>
        <v>12000</v>
      </c>
      <c r="F5" s="41">
        <f>'10 felles'!F5+'20 fotball'!F5+'21 fotb.anl.'!F5+'22 småtrolluka'!F5+'30 ski'!F5+'31 skianlegg'!F5+'40 friidrett'!F5+'50 handball'!F5+'70 Tursti'!F5+'80 Rindalshallen'!F5</f>
        <v>12000</v>
      </c>
      <c r="G5" s="18"/>
    </row>
    <row r="6" spans="1:7" x14ac:dyDescent="0.35">
      <c r="A6" s="2">
        <v>3020</v>
      </c>
      <c r="B6" s="2" t="s">
        <v>11</v>
      </c>
      <c r="C6" s="58">
        <f>'10 felles'!C6+'20 fotball'!C6+'21 fotb.anl.'!C6+'22 småtrolluka'!C6+'30 ski'!C6+'31 skianlegg'!C6+'40 friidrett'!C6+'50 handball'!C6+'70 Tursti'!C6+'80 Rindalshallen'!C6</f>
        <v>866000</v>
      </c>
      <c r="D6" s="41">
        <v>926500</v>
      </c>
      <c r="E6" s="58">
        <f>'10 felles'!E6+'20 fotball'!E6+'21 fotb.anl.'!E6+'22 småtrolluka'!E6+'30 ski'!E6+'31 skianlegg'!E6+'40 friidrett'!E6+'50 handball'!E6+'70 Tursti'!E6+'80 Rindalshallen'!E6</f>
        <v>894000</v>
      </c>
      <c r="F6" s="41">
        <f>'10 felles'!F6+'20 fotball'!F6+'21 fotb.anl.'!F6+'22 småtrolluka'!F6+'30 ski'!F6+'31 skianlegg'!F6+'40 friidrett'!F6+'50 handball'!F6+'70 Tursti'!F6+'80 Rindalshallen'!F6</f>
        <v>962000</v>
      </c>
      <c r="G6" s="18"/>
    </row>
    <row r="7" spans="1:7" x14ac:dyDescent="0.35">
      <c r="A7" s="2">
        <v>3022</v>
      </c>
      <c r="B7" s="2" t="s">
        <v>139</v>
      </c>
      <c r="C7" s="58">
        <v>0</v>
      </c>
      <c r="D7" s="41">
        <v>31170</v>
      </c>
      <c r="E7" s="58">
        <v>0</v>
      </c>
      <c r="F7" s="41">
        <v>0</v>
      </c>
      <c r="G7" s="18"/>
    </row>
    <row r="8" spans="1:7" x14ac:dyDescent="0.35">
      <c r="A8" s="2">
        <v>3030</v>
      </c>
      <c r="B8" s="2" t="s">
        <v>13</v>
      </c>
      <c r="C8" s="58">
        <f>'10 felles'!C7+'20 fotball'!C8+'21 fotb.anl.'!C7+'22 småtrolluka'!C7+'30 ski'!C7+'31 skianlegg'!C7+'40 friidrett'!C7+'50 handball'!C7+'70 Tursti'!C7+'80 Rindalshallen'!C7</f>
        <v>41650</v>
      </c>
      <c r="D8" s="41">
        <f>'10 felles'!D7+'20 fotball'!D8+'21 fotb.anl.'!D7+'22 småtrolluka'!D7+'30 ski'!D7+'31 skianlegg'!D7+'40 friidrett'!D7+'50 handball'!D7+'70 Tursti'!D7+'80 Rindalshallen'!D7</f>
        <v>0</v>
      </c>
      <c r="E8" s="58">
        <f>'10 felles'!E7+'20 fotball'!E8+'21 fotb.anl.'!E7+'22 småtrolluka'!E7+'30 ski'!E7+'31 skianlegg'!E7+'40 friidrett'!E7+'50 handball'!E7+'70 Tursti'!E7+'80 Rindalshallen'!E7</f>
        <v>0</v>
      </c>
      <c r="F8" s="41">
        <f>'10 felles'!F7+'20 fotball'!F8+'21 fotb.anl.'!F7+'22 småtrolluka'!F7+'30 ski'!F7+'31 skianlegg'!F7+'40 friidrett'!F7+'50 handball'!F7+'70 Tursti'!F7+'80 Rindalshallen'!F7</f>
        <v>0</v>
      </c>
      <c r="G8" s="18"/>
    </row>
    <row r="9" spans="1:7" x14ac:dyDescent="0.35">
      <c r="A9" s="2">
        <v>3063</v>
      </c>
      <c r="B9" s="2" t="s">
        <v>15</v>
      </c>
      <c r="C9" s="58">
        <f>'10 felles'!C8+'20 fotball'!C9+'21 fotb.anl.'!C8+'22 småtrolluka'!C8+'30 ski'!C8+'31 skianlegg'!C8+'40 friidrett'!C8+'50 handball'!C8+'70 Tursti'!C8+'80 Rindalshallen'!C8</f>
        <v>0</v>
      </c>
      <c r="D9" s="41">
        <f>'10 felles'!D8+'20 fotball'!D9+'21 fotb.anl.'!D8+'22 småtrolluka'!D8+'30 ski'!D8+'31 skianlegg'!D8+'40 friidrett'!D8+'50 handball'!D8+'70 Tursti'!D8+'80 Rindalshallen'!D8</f>
        <v>0</v>
      </c>
      <c r="E9" s="58">
        <f>'10 felles'!E8+'20 fotball'!E9+'21 fotb.anl.'!E8+'22 småtrolluka'!E8+'30 ski'!E8+'31 skianlegg'!E8+'40 friidrett'!E8+'50 handball'!E8+'70 Tursti'!E8+'80 Rindalshallen'!E8</f>
        <v>0</v>
      </c>
      <c r="F9" s="41">
        <f>'10 felles'!F8+'20 fotball'!F9+'21 fotb.anl.'!F8+'22 småtrolluka'!F8+'30 ski'!F8+'31 skianlegg'!F8+'40 friidrett'!F8+'50 handball'!F8+'70 Tursti'!F8+'80 Rindalshallen'!F8</f>
        <v>0</v>
      </c>
      <c r="G9" s="18"/>
    </row>
    <row r="10" spans="1:7" x14ac:dyDescent="0.35">
      <c r="A10" s="1">
        <v>31</v>
      </c>
      <c r="B10" s="1" t="s">
        <v>267</v>
      </c>
      <c r="C10" s="61">
        <v>0</v>
      </c>
      <c r="D10" s="51">
        <v>25260</v>
      </c>
      <c r="E10" s="61">
        <v>0</v>
      </c>
      <c r="F10" s="53">
        <v>0</v>
      </c>
      <c r="G10" s="18"/>
    </row>
    <row r="11" spans="1:7" x14ac:dyDescent="0.35">
      <c r="A11" s="2">
        <v>3101</v>
      </c>
      <c r="B11" s="2" t="s">
        <v>141</v>
      </c>
      <c r="C11" s="61">
        <v>0</v>
      </c>
      <c r="D11" s="53">
        <v>25260</v>
      </c>
      <c r="E11" s="61">
        <v>0</v>
      </c>
      <c r="F11" s="53">
        <v>0</v>
      </c>
      <c r="G11" s="18"/>
    </row>
    <row r="12" spans="1:7" s="7" customFormat="1" x14ac:dyDescent="0.35">
      <c r="A12" s="6">
        <v>32</v>
      </c>
      <c r="B12" s="6" t="s">
        <v>16</v>
      </c>
      <c r="C12" s="56">
        <f>SUM(C13:C18)</f>
        <v>1232894.5</v>
      </c>
      <c r="D12" s="50">
        <f>SUM(D13:D18)</f>
        <v>1367929.5</v>
      </c>
      <c r="E12" s="56">
        <f>SUM(E13:E18)</f>
        <v>1423000</v>
      </c>
      <c r="F12" s="50">
        <f>SUM(F13:F18)</f>
        <v>1594500</v>
      </c>
      <c r="G12" s="19"/>
    </row>
    <row r="13" spans="1:7" x14ac:dyDescent="0.35">
      <c r="A13" s="2">
        <v>3202</v>
      </c>
      <c r="B13" s="2" t="s">
        <v>17</v>
      </c>
      <c r="C13" s="58">
        <f>'10 felles'!C10+'20 fotball'!C13+'21 fotb.anl.'!C10+'22 småtrolluka'!C10+'30 ski'!C10+'31 skianlegg'!C10+'40 friidrett'!C10+'50 handball'!C10+'70 Tursti'!C10+'80 Rindalshallen'!C10</f>
        <v>159670</v>
      </c>
      <c r="D13" s="41">
        <f>'10 felles'!D10+'20 fotball'!D13+'21 fotb.anl.'!D10+'22 småtrolluka'!D10+'30 ski'!D10+'31 skianlegg'!D10+'40 friidrett'!D10+'50 handball'!D10+'70 Tursti'!D10+'80 Rindalshallen'!D10</f>
        <v>121272.4</v>
      </c>
      <c r="E13" s="58">
        <f>'10 felles'!E10+'20 fotball'!E13+'21 fotb.anl.'!E10+'22 småtrolluka'!E10+'30 ski'!E10+'31 skianlegg'!E10+'40 friidrett'!E10+'50 handball'!E10+'70 Tursti'!E10+'80 Rindalshallen'!E10</f>
        <v>177000</v>
      </c>
      <c r="F13" s="41">
        <f>'10 felles'!F10+'20 fotball'!F13+'21 fotb.anl.'!F10+'22 småtrolluka'!F10+'30 ski'!F10+'31 skianlegg'!F10+'40 friidrett'!F10+'50 handball'!F10+'70 Tursti'!F10+'80 Rindalshallen'!F10</f>
        <v>207000</v>
      </c>
      <c r="G13" s="18"/>
    </row>
    <row r="14" spans="1:7" x14ac:dyDescent="0.35">
      <c r="A14" s="2">
        <v>3203</v>
      </c>
      <c r="B14" s="2" t="s">
        <v>18</v>
      </c>
      <c r="C14" s="58">
        <f>'10 felles'!C11+'20 fotball'!C14+'21 fotb.anl.'!C11+'22 småtrolluka'!C11+'30 ski'!C11+'31 skianlegg'!C11+'40 friidrett'!C11+'50 handball'!C11+'70 Tursti'!C11+'80 Rindalshallen'!C11</f>
        <v>139370</v>
      </c>
      <c r="D14" s="41">
        <f>'10 felles'!D11+'20 fotball'!D14+'21 fotb.anl.'!D11+'22 småtrolluka'!D11+'30 ski'!D11+'31 skianlegg'!D11+'40 friidrett'!D11+'50 handball'!D11+'70 Tursti'!D11+'80 Rindalshallen'!D11</f>
        <v>152665</v>
      </c>
      <c r="E14" s="58">
        <f>'10 felles'!E11+'20 fotball'!E14+'21 fotb.anl.'!E11+'22 småtrolluka'!E11+'30 ski'!E11+'31 skianlegg'!E11+'40 friidrett'!E11+'50 handball'!E11+'70 Tursti'!E11+'80 Rindalshallen'!E11</f>
        <v>130000</v>
      </c>
      <c r="F14" s="41">
        <f>'10 felles'!F11+'20 fotball'!F14+'21 fotb.anl.'!F11+'22 småtrolluka'!F11+'30 ski'!F11+'31 skianlegg'!F11+'40 friidrett'!F11+'50 handball'!F11+'70 Tursti'!F11+'80 Rindalshallen'!F11</f>
        <v>165000</v>
      </c>
      <c r="G14" s="18"/>
    </row>
    <row r="15" spans="1:7" x14ac:dyDescent="0.35">
      <c r="A15" s="2">
        <v>3204</v>
      </c>
      <c r="B15" s="2" t="s">
        <v>19</v>
      </c>
      <c r="C15" s="58">
        <f>'10 felles'!C12+'20 fotball'!C15+'21 fotb.anl.'!C12+'22 småtrolluka'!C12+'30 ski'!C12+'31 skianlegg'!C12+'40 friidrett'!C12+'50 handball'!C12+'70 Tursti'!C12+'80 Rindalshallen'!C12</f>
        <v>207227</v>
      </c>
      <c r="D15" s="41">
        <f>'10 felles'!D12+'20 fotball'!D15+'21 fotb.anl.'!D12+'22 småtrolluka'!D12+'30 ski'!D12+'31 skianlegg'!D12+'40 friidrett'!D12+'50 handball'!D12+'70 Tursti'!D12+'80 Rindalshallen'!D12</f>
        <v>268773</v>
      </c>
      <c r="E15" s="58">
        <f>'10 felles'!E12+'20 fotball'!E15+'21 fotb.anl.'!E12+'22 småtrolluka'!E12+'30 ski'!E12+'31 skianlegg'!E12+'40 friidrett'!E12+'50 handball'!E12+'70 Tursti'!E12+'80 Rindalshallen'!E12</f>
        <v>235000</v>
      </c>
      <c r="F15" s="41">
        <f>'10 felles'!F12+'20 fotball'!F15+'21 fotb.anl.'!F12+'22 småtrolluka'!F12+'30 ski'!F12+'31 skianlegg'!F12+'40 friidrett'!F12+'50 handball'!F12+'70 Tursti'!F12+'80 Rindalshallen'!F12</f>
        <v>265000</v>
      </c>
      <c r="G15" s="18"/>
    </row>
    <row r="16" spans="1:7" x14ac:dyDescent="0.35">
      <c r="A16" s="2">
        <v>3205</v>
      </c>
      <c r="B16" s="2" t="s">
        <v>21</v>
      </c>
      <c r="C16" s="58">
        <f>'10 felles'!C13+'20 fotball'!C16+'21 fotb.anl.'!C13+'22 småtrolluka'!C13+'30 ski'!C13+'31 skianlegg'!C13+'40 friidrett'!C13+'50 handball'!C13+'70 Tursti'!C13+'80 Rindalshallen'!C13</f>
        <v>432269</v>
      </c>
      <c r="D16" s="41">
        <f>'10 felles'!D13+'20 fotball'!D16+'21 fotb.anl.'!D13+'22 småtrolluka'!D13+'30 ski'!D13+'31 skianlegg'!D13+'40 friidrett'!D13+'50 handball'!D13+'70 Tursti'!D13+'80 Rindalshallen'!D13</f>
        <v>401356.6</v>
      </c>
      <c r="E16" s="58">
        <f>'10 felles'!E13+'20 fotball'!E16+'21 fotb.anl.'!E13+'22 småtrolluka'!E13+'30 ski'!E13+'31 skianlegg'!E13+'40 friidrett'!E13+'50 handball'!E13+'70 Tursti'!E13+'80 Rindalshallen'!E13</f>
        <v>549000</v>
      </c>
      <c r="F16" s="41">
        <f>'10 felles'!F13+'20 fotball'!F16+'21 fotb.anl.'!F13+'22 småtrolluka'!F13+'30 ski'!F13+'31 skianlegg'!F13+'40 friidrett'!F13+'50 handball'!F13+'70 Tursti'!F13+'80 Rindalshallen'!F13</f>
        <v>532000</v>
      </c>
      <c r="G16" s="18"/>
    </row>
    <row r="17" spans="1:7" x14ac:dyDescent="0.35">
      <c r="A17" s="2">
        <v>3209</v>
      </c>
      <c r="B17" s="2" t="s">
        <v>22</v>
      </c>
      <c r="C17" s="58">
        <f>'10 felles'!C14+'20 fotball'!C17+'21 fotb.anl.'!C14+'22 småtrolluka'!C14+'30 ski'!C14+'31 skianlegg'!C14+'40 friidrett'!C14+'50 handball'!C14+'70 Tursti'!C14+'80 Rindalshallen'!C14</f>
        <v>40864.5</v>
      </c>
      <c r="D17" s="41">
        <f>'10 felles'!D14+'20 fotball'!D17+'21 fotb.anl.'!D14+'22 småtrolluka'!D14+'30 ski'!D14+'31 skianlegg'!D14+'40 friidrett'!D14+'50 handball'!D14+'70 Tursti'!D14+'80 Rindalshallen'!D14</f>
        <v>61773.5</v>
      </c>
      <c r="E17" s="58">
        <f>'10 felles'!E14+'20 fotball'!E17+'21 fotb.anl.'!E14+'22 småtrolluka'!E14+'30 ski'!E14+'31 skianlegg'!E14+'40 friidrett'!E14+'50 handball'!E14+'70 Tursti'!E14+'80 Rindalshallen'!E14</f>
        <v>3000</v>
      </c>
      <c r="F17" s="41">
        <f>'10 felles'!F14+'20 fotball'!F17+'21 fotb.anl.'!F14+'22 småtrolluka'!F14+'30 ski'!F14+'31 skianlegg'!F14+'40 friidrett'!F14+'50 handball'!F14+'70 Tursti'!F14+'80 Rindalshallen'!F14</f>
        <v>2500</v>
      </c>
      <c r="G17" s="18"/>
    </row>
    <row r="18" spans="1:7" x14ac:dyDescent="0.35">
      <c r="A18" s="2">
        <v>3210</v>
      </c>
      <c r="B18" s="2" t="s">
        <v>23</v>
      </c>
      <c r="C18" s="58">
        <f>'10 felles'!C15+'20 fotball'!C18+'21 fotb.anl.'!C15+'22 småtrolluka'!C15+'30 ski'!C15+'31 skianlegg'!C15+'40 friidrett'!C15+'50 handball'!C15+'70 Tursti'!C15+'80 Rindalshallen'!C15</f>
        <v>253494</v>
      </c>
      <c r="D18" s="41">
        <f>'10 felles'!D15+'20 fotball'!D18+'21 fotb.anl.'!D15+'22 småtrolluka'!D15+'30 ski'!D15+'31 skianlegg'!D15+'40 friidrett'!D15+'50 handball'!D15+'70 Tursti'!D15+'80 Rindalshallen'!D15</f>
        <v>362089</v>
      </c>
      <c r="E18" s="58">
        <f>'10 felles'!E15+'20 fotball'!E18+'21 fotb.anl.'!E15+'22 småtrolluka'!E15+'30 ski'!E15+'31 skianlegg'!E15+'40 friidrett'!E15+'50 handball'!E15+'70 Tursti'!E15+'80 Rindalshallen'!E15</f>
        <v>329000</v>
      </c>
      <c r="F18" s="41">
        <f>'10 felles'!F15+'20 fotball'!F18+'21 fotb.anl.'!F15+'22 småtrolluka'!F15+'30 ski'!F15+'31 skianlegg'!F15+'40 friidrett'!F15+'50 handball'!F15+'70 Tursti'!F15+'80 Rindalshallen'!F15</f>
        <v>423000</v>
      </c>
      <c r="G18" s="18"/>
    </row>
    <row r="19" spans="1:7" s="7" customFormat="1" x14ac:dyDescent="0.35">
      <c r="A19" s="6">
        <v>34</v>
      </c>
      <c r="B19" s="6" t="s">
        <v>24</v>
      </c>
      <c r="C19" s="56">
        <f>C20</f>
        <v>438181</v>
      </c>
      <c r="D19" s="50">
        <f>D20</f>
        <v>472161</v>
      </c>
      <c r="E19" s="56">
        <f>E20</f>
        <v>531000</v>
      </c>
      <c r="F19" s="50">
        <f>F20</f>
        <v>951000</v>
      </c>
      <c r="G19" s="19"/>
    </row>
    <row r="20" spans="1:7" x14ac:dyDescent="0.35">
      <c r="A20" s="2">
        <v>3410</v>
      </c>
      <c r="B20" s="2" t="s">
        <v>25</v>
      </c>
      <c r="C20" s="58">
        <f>'10 felles'!C17+'20 fotball'!C20+'21 fotb.anl.'!C17+'22 småtrolluka'!C17+'30 ski'!C17+'31 skianlegg'!C17+'40 friidrett'!C17+'50 handball'!C17+'70 Tursti'!C17+'80 Rindalshallen'!C17</f>
        <v>438181</v>
      </c>
      <c r="D20" s="41">
        <f>'10 felles'!D17+'20 fotball'!D20+'21 fotb.anl.'!D17+'22 småtrolluka'!D17+'30 ski'!D17+'31 skianlegg'!D17+'40 friidrett'!D17+'50 handball'!D17+'70 Tursti'!D17+'80 Rindalshallen'!D17</f>
        <v>472161</v>
      </c>
      <c r="E20" s="58">
        <f>'10 felles'!E17+'20 fotball'!E20+'21 fotb.anl.'!E17+'22 småtrolluka'!E17+'30 ski'!E17+'31 skianlegg'!E17+'40 friidrett'!E17+'50 handball'!E17+'70 Tursti'!E17+'80 Rindalshallen'!E17</f>
        <v>531000</v>
      </c>
      <c r="F20" s="41">
        <f>'10 felles'!F17+'20 fotball'!F20+'21 fotb.anl.'!F17+'22 småtrolluka'!F17+'30 ski'!F17+'31 skianlegg'!F17+'40 friidrett'!F17+'50 handball'!F17+'70 Tursti'!F17+'80 Rindalshallen'!F17</f>
        <v>951000</v>
      </c>
      <c r="G20" s="18"/>
    </row>
    <row r="21" spans="1:7" s="4" customFormat="1" x14ac:dyDescent="0.35">
      <c r="A21" s="6">
        <v>36</v>
      </c>
      <c r="B21" s="6" t="s">
        <v>27</v>
      </c>
      <c r="C21" s="57">
        <f>SUM(C22:C24)</f>
        <v>87250</v>
      </c>
      <c r="D21" s="51">
        <f>SUM(D22:D24)</f>
        <v>43775</v>
      </c>
      <c r="E21" s="57">
        <f>SUM(E22:E24)</f>
        <v>87000</v>
      </c>
      <c r="F21" s="51">
        <f>SUM(F22:F24)</f>
        <v>50000</v>
      </c>
      <c r="G21" s="20"/>
    </row>
    <row r="22" spans="1:7" x14ac:dyDescent="0.35">
      <c r="A22" s="2">
        <v>3600</v>
      </c>
      <c r="B22" s="2" t="s">
        <v>28</v>
      </c>
      <c r="C22" s="58">
        <f>'10 felles'!C19+'20 fotball'!C22+'21 fotb.anl.'!C19+'22 småtrolluka'!C19+'30 ski'!C19+'31 skianlegg'!C19+'40 friidrett'!C19+'50 handball'!C19+'70 Tursti'!C20+'80 Rindalshallen'!C19</f>
        <v>87250</v>
      </c>
      <c r="D22" s="41">
        <f>'10 felles'!D19+'20 fotball'!D22+'21 fotb.anl.'!D19+'22 småtrolluka'!D19+'30 ski'!D19+'31 skianlegg'!D19+'40 friidrett'!D19+'50 handball'!D19+'70 Tursti'!D20+'80 Rindalshallen'!D19</f>
        <v>43775</v>
      </c>
      <c r="E22" s="58">
        <f>'10 felles'!E19+'20 fotball'!E22+'21 fotb.anl.'!E19+'22 småtrolluka'!E19+'30 ski'!E19+'31 skianlegg'!E19+'40 friidrett'!E19+'50 handball'!E19+'70 Tursti'!E20+'80 Rindalshallen'!E19</f>
        <v>87000</v>
      </c>
      <c r="F22" s="41">
        <f>'10 felles'!F19+'20 fotball'!F22+'21 fotb.anl.'!F19+'22 småtrolluka'!F19+'30 ski'!F19+'31 skianlegg'!F19+'40 friidrett'!F19+'50 handball'!F19+'70 Tursti'!F20+'80 Rindalshallen'!F19</f>
        <v>50000</v>
      </c>
      <c r="G22" s="18"/>
    </row>
    <row r="23" spans="1:7" x14ac:dyDescent="0.35">
      <c r="A23" s="2">
        <v>3601</v>
      </c>
      <c r="B23" s="2" t="s">
        <v>29</v>
      </c>
      <c r="C23" s="58">
        <f>'10 felles'!C20+'20 fotball'!C23+'21 fotb.anl.'!C20+'22 småtrolluka'!C20+'30 ski'!C20+'31 skianlegg'!C20+'40 friidrett'!C20+'50 handball'!C20+'70 Tursti'!C21+'80 Rindalshallen'!C20</f>
        <v>0</v>
      </c>
      <c r="D23" s="41">
        <f>'10 felles'!D20+'20 fotball'!D23+'21 fotb.anl.'!D20+'22 småtrolluka'!D20+'30 ski'!D20+'31 skianlegg'!D20+'40 friidrett'!D20+'50 handball'!D20+'70 Tursti'!D21+'80 Rindalshallen'!D20</f>
        <v>0</v>
      </c>
      <c r="E23" s="58">
        <f>'10 felles'!E20+'20 fotball'!E23+'21 fotb.anl.'!E20+'22 småtrolluka'!E20+'30 ski'!E20+'31 skianlegg'!E20+'40 friidrett'!E20+'50 handball'!E20+'70 Tursti'!E21+'80 Rindalshallen'!E20</f>
        <v>0</v>
      </c>
      <c r="F23" s="41">
        <f>'10 felles'!F20+'20 fotball'!F23+'21 fotb.anl.'!F20+'22 småtrolluka'!F20+'30 ski'!F20+'31 skianlegg'!F20+'40 friidrett'!F20+'50 handball'!F20+'70 Tursti'!F21+'80 Rindalshallen'!F20</f>
        <v>0</v>
      </c>
      <c r="G23" s="18"/>
    </row>
    <row r="24" spans="1:7" x14ac:dyDescent="0.35">
      <c r="A24" s="2">
        <v>3605</v>
      </c>
      <c r="B24" s="2" t="s">
        <v>30</v>
      </c>
      <c r="C24" s="58">
        <f>'10 felles'!C21+'20 fotball'!C24+'21 fotb.anl.'!C21+'22 småtrolluka'!C21+'30 ski'!C21+'31 skianlegg'!C21+'40 friidrett'!C21+'50 handball'!C21+'70 Tursti'!C22+'80 Rindalshallen'!C21</f>
        <v>0</v>
      </c>
      <c r="D24" s="41">
        <f>'10 felles'!D21+'20 fotball'!D24+'21 fotb.anl.'!D21+'22 småtrolluka'!D21+'30 ski'!D21+'31 skianlegg'!D21+'40 friidrett'!D21+'50 handball'!D21+'70 Tursti'!D22+'80 Rindalshallen'!D21</f>
        <v>0</v>
      </c>
      <c r="E24" s="58">
        <f>'10 felles'!E21+'20 fotball'!E24+'21 fotb.anl.'!E21+'22 småtrolluka'!E21+'30 ski'!E21+'31 skianlegg'!E21+'40 friidrett'!E21+'50 handball'!E21+'70 Tursti'!E22+'80 Rindalshallen'!E21</f>
        <v>0</v>
      </c>
      <c r="F24" s="41">
        <f>'10 felles'!F21+'20 fotball'!F24+'21 fotb.anl.'!F21+'22 småtrolluka'!F21+'30 ski'!F21+'31 skianlegg'!F21+'40 friidrett'!F21+'50 handball'!F21+'70 Tursti'!F22+'80 Rindalshallen'!F21</f>
        <v>0</v>
      </c>
      <c r="G24" s="18"/>
    </row>
    <row r="25" spans="1:7" x14ac:dyDescent="0.35">
      <c r="A25" s="1">
        <v>39</v>
      </c>
      <c r="B25" s="1" t="s">
        <v>31</v>
      </c>
      <c r="C25" s="57">
        <f>SUM(C26:C33)</f>
        <v>648131.62</v>
      </c>
      <c r="D25" s="51">
        <f>SUM(D26:D33)</f>
        <v>696661.48</v>
      </c>
      <c r="E25" s="57">
        <f>SUM(E26:E33)</f>
        <v>643875</v>
      </c>
      <c r="F25" s="51">
        <f>SUM(F26:F33)</f>
        <v>681595</v>
      </c>
      <c r="G25" s="18"/>
    </row>
    <row r="26" spans="1:7" x14ac:dyDescent="0.35">
      <c r="A26" s="2">
        <v>3900</v>
      </c>
      <c r="B26" s="2" t="s">
        <v>32</v>
      </c>
      <c r="C26" s="58">
        <f>'10 felles'!C23+'20 fotball'!C26+'21 fotb.anl.'!C23+'22 småtrolluka'!C23+'30 ski'!C23+'31 skianlegg'!C23+'40 friidrett'!C23+'50 handball'!C23+'70 Tursti'!C24+'80 Rindalshallen'!C23</f>
        <v>5000</v>
      </c>
      <c r="D26" s="41">
        <f>'10 felles'!D23+'20 fotball'!D26+'21 fotb.anl.'!D23+'22 småtrolluka'!D23+'30 ski'!D23+'31 skianlegg'!D23+'40 friidrett'!D23+'50 handball'!D23+'70 Tursti'!D24+'80 Rindalshallen'!D23</f>
        <v>6000</v>
      </c>
      <c r="E26" s="58">
        <f>'10 felles'!E23+'20 fotball'!E26+'21 fotb.anl.'!E23+'22 småtrolluka'!E23+'30 ski'!E23+'31 skianlegg'!E23+'40 friidrett'!E23+'50 handball'!E23+'70 Tursti'!E24+'80 Rindalshallen'!E23</f>
        <v>0</v>
      </c>
      <c r="F26" s="41">
        <f>'10 felles'!F23+'20 fotball'!F26+'21 fotb.anl.'!F23+'22 småtrolluka'!F23+'30 ski'!F23+'31 skianlegg'!F23+'40 friidrett'!F23+'50 handball'!F23+'70 Tursti'!F24+'80 Rindalshallen'!F23</f>
        <v>0</v>
      </c>
      <c r="G26" s="18"/>
    </row>
    <row r="27" spans="1:7" x14ac:dyDescent="0.35">
      <c r="A27" s="2">
        <v>3901</v>
      </c>
      <c r="B27" s="2" t="s">
        <v>33</v>
      </c>
      <c r="C27" s="58">
        <f>'10 felles'!C24+'20 fotball'!C27+'21 fotb.anl.'!C24+'22 småtrolluka'!C24+'30 ski'!C24+'31 skianlegg'!C24+'40 friidrett'!C24+'50 handball'!C24+'70 Tursti'!C25+'80 Rindalshallen'!C24</f>
        <v>105998.5</v>
      </c>
      <c r="D27" s="41">
        <f>'10 felles'!D24+'20 fotball'!D27+'21 fotb.anl.'!D24+'22 småtrolluka'!D24+'30 ski'!D24+'31 skianlegg'!D24+'40 friidrett'!D24+'50 handball'!D24+'70 Tursti'!D25+'80 Rindalshallen'!D24</f>
        <v>109798.99</v>
      </c>
      <c r="E27" s="58">
        <f>'10 felles'!E24+'20 fotball'!E27+'21 fotb.anl.'!E24+'22 småtrolluka'!E24+'30 ski'!E24+'31 skianlegg'!E24+'40 friidrett'!E24+'50 handball'!E24+'70 Tursti'!E25+'80 Rindalshallen'!E24</f>
        <v>110000</v>
      </c>
      <c r="F27" s="41">
        <f>'10 felles'!F24+'20 fotball'!F27+'21 fotb.anl.'!F24+'22 småtrolluka'!F24+'30 ski'!F24+'31 skianlegg'!F24+'40 friidrett'!F24+'50 handball'!F24+'70 Tursti'!F25+'80 Rindalshallen'!F24</f>
        <v>115000</v>
      </c>
      <c r="G27" s="18"/>
    </row>
    <row r="28" spans="1:7" x14ac:dyDescent="0.35">
      <c r="A28" s="2">
        <v>3902</v>
      </c>
      <c r="B28" s="2" t="s">
        <v>34</v>
      </c>
      <c r="C28" s="58">
        <f>'10 felles'!C25+'20 fotball'!C28+'21 fotb.anl.'!C25+'22 småtrolluka'!C25+'30 ski'!C25+'31 skianlegg'!C25+'40 friidrett'!C25+'50 handball'!C25+'70 Tursti'!C26+'80 Rindalshallen'!C25</f>
        <v>20303.189999999999</v>
      </c>
      <c r="D28" s="41">
        <f>'10 felles'!D25+'20 fotball'!D28+'21 fotb.anl.'!D25+'22 småtrolluka'!D25+'30 ski'!D25+'31 skianlegg'!D25+'40 friidrett'!D25+'50 handball'!D25+'70 Tursti'!D26+'80 Rindalshallen'!D25</f>
        <v>19000.45</v>
      </c>
      <c r="E28" s="58">
        <f>'10 felles'!E25+'20 fotball'!E28+'21 fotb.anl.'!E25+'22 småtrolluka'!E25+'30 ski'!E25+'31 skianlegg'!E25+'40 friidrett'!E25+'50 handball'!E25+'70 Tursti'!E26+'80 Rindalshallen'!E25</f>
        <v>30000</v>
      </c>
      <c r="F28" s="41">
        <f>'10 felles'!F25+'20 fotball'!F28+'21 fotb.anl.'!F25+'22 småtrolluka'!F25+'30 ski'!F25+'31 skianlegg'!F25+'40 friidrett'!F25+'50 handball'!F25+'70 Tursti'!F26+'80 Rindalshallen'!F25</f>
        <v>20000</v>
      </c>
      <c r="G28" s="18"/>
    </row>
    <row r="29" spans="1:7" x14ac:dyDescent="0.35">
      <c r="A29" s="2">
        <v>3903</v>
      </c>
      <c r="B29" s="2" t="s">
        <v>35</v>
      </c>
      <c r="C29" s="58">
        <f>'10 felles'!C26+'20 fotball'!C29+'21 fotb.anl.'!C26+'22 småtrolluka'!C26+'30 ski'!C26+'31 skianlegg'!C26+'40 friidrett'!C26+'50 handball'!C26+'70 Tursti'!C27+'80 Rindalshallen'!C26</f>
        <v>44988</v>
      </c>
      <c r="D29" s="41">
        <f>'10 felles'!D26+'20 fotball'!D29+'21 fotb.anl.'!D26+'22 småtrolluka'!D26+'30 ski'!D26+'31 skianlegg'!D26+'40 friidrett'!D26+'50 handball'!D26+'70 Tursti'!D27+'80 Rindalshallen'!D26</f>
        <v>71440</v>
      </c>
      <c r="E29" s="58">
        <f>'10 felles'!E26+'20 fotball'!E29+'21 fotb.anl.'!E26+'22 småtrolluka'!E26+'30 ski'!E26+'31 skianlegg'!E26+'40 friidrett'!E26+'50 handball'!E26+'70 Tursti'!E27+'80 Rindalshallen'!E26</f>
        <v>29000</v>
      </c>
      <c r="F29" s="41">
        <f>'10 felles'!F26+'20 fotball'!F29+'21 fotb.anl.'!F26+'22 småtrolluka'!F26+'30 ski'!F26+'31 skianlegg'!F26+'40 friidrett'!F26+'50 handball'!F26+'70 Tursti'!F27+'80 Rindalshallen'!F26</f>
        <v>37000</v>
      </c>
      <c r="G29" s="18"/>
    </row>
    <row r="30" spans="1:7" x14ac:dyDescent="0.35">
      <c r="A30" s="2">
        <v>3904</v>
      </c>
      <c r="B30" s="2" t="s">
        <v>36</v>
      </c>
      <c r="C30" s="58">
        <f>'10 felles'!C27+'20 fotball'!C30+'21 fotb.anl.'!C27+'22 småtrolluka'!C27+'30 ski'!C27+'31 skianlegg'!C27+'40 friidrett'!C27+'50 handball'!C27+'70 Tursti'!C28+'80 Rindalshallen'!C27</f>
        <v>94406.93</v>
      </c>
      <c r="D30" s="41">
        <f>'10 felles'!D27+'20 fotball'!D30+'21 fotb.anl.'!D27+'22 småtrolluka'!D27+'30 ski'!D27+'31 skianlegg'!D27+'40 friidrett'!D27+'50 handball'!D27+'70 Tursti'!D28+'80 Rindalshallen'!D27</f>
        <v>57470</v>
      </c>
      <c r="E30" s="58">
        <f>'10 felles'!E27+'20 fotball'!E30+'21 fotb.anl.'!E27+'22 småtrolluka'!E27+'30 ski'!E27+'31 skianlegg'!E27+'40 friidrett'!E27+'50 handball'!E27+'70 Tursti'!E28+'80 Rindalshallen'!E27</f>
        <v>79875</v>
      </c>
      <c r="F30" s="41">
        <f>'10 felles'!F27+'20 fotball'!F30+'21 fotb.anl.'!F27+'22 småtrolluka'!F27+'30 ski'!F27+'31 skianlegg'!F27+'40 friidrett'!F27+'50 handball'!F27+'70 Tursti'!F28+'80 Rindalshallen'!F27</f>
        <v>67595</v>
      </c>
      <c r="G30" s="18"/>
    </row>
    <row r="31" spans="1:7" x14ac:dyDescent="0.35">
      <c r="A31" s="2">
        <v>3909</v>
      </c>
      <c r="B31" s="2" t="s">
        <v>37</v>
      </c>
      <c r="C31" s="58">
        <f>'10 felles'!C28+'20 fotball'!C31+'21 fotb.anl.'!C28+'22 småtrolluka'!C28+'30 ski'!C28+'31 skianlegg'!C28+'40 friidrett'!C28+'50 handball'!C28+'70 Tursti'!C29+'80 Rindalshallen'!C28</f>
        <v>29535</v>
      </c>
      <c r="D31" s="41">
        <f>'10 felles'!D28+'20 fotball'!D31+'21 fotb.anl.'!D28+'22 småtrolluka'!D28+'30 ski'!D28+'31 skianlegg'!D28+'40 friidrett'!D28+'50 handball'!D28+'70 Tursti'!D29+'80 Rindalshallen'!D28</f>
        <v>95227.04</v>
      </c>
      <c r="E31" s="58">
        <f>'10 felles'!E28+'20 fotball'!E31+'21 fotb.anl.'!E28+'22 småtrolluka'!E28+'30 ski'!E28+'31 skianlegg'!E28+'40 friidrett'!E28+'50 handball'!E28+'70 Tursti'!E29+'80 Rindalshallen'!E28</f>
        <v>60000</v>
      </c>
      <c r="F31" s="41">
        <f>'10 felles'!F28+'20 fotball'!F31+'21 fotb.anl.'!F28+'22 småtrolluka'!F28+'30 ski'!F28+'31 skianlegg'!F28+'40 friidrett'!F28+'50 handball'!F28+'70 Tursti'!F29+'80 Rindalshallen'!F28</f>
        <v>55000</v>
      </c>
      <c r="G31" s="18"/>
    </row>
    <row r="32" spans="1:7" x14ac:dyDescent="0.35">
      <c r="A32" s="2">
        <v>3920</v>
      </c>
      <c r="B32" s="2" t="s">
        <v>38</v>
      </c>
      <c r="C32" s="58">
        <f>'10 felles'!C29+'20 fotball'!C32+'21 fotb.anl.'!C29+'22 småtrolluka'!C29+'30 ski'!C29+'31 skianlegg'!C29+'40 friidrett'!C29+'50 handball'!C29+'70 Tursti'!C30+'80 Rindalshallen'!C29</f>
        <v>76900</v>
      </c>
      <c r="D32" s="41">
        <f>'10 felles'!D29+'20 fotball'!D32+'21 fotb.anl.'!D29+'22 småtrolluka'!D29+'30 ski'!D29+'31 skianlegg'!D29+'40 friidrett'!D29+'50 handball'!D29+'70 Tursti'!D30+'80 Rindalshallen'!D29</f>
        <v>71300</v>
      </c>
      <c r="E32" s="58">
        <f>'10 felles'!E29+'20 fotball'!E32+'21 fotb.anl.'!E29+'22 småtrolluka'!E29+'30 ski'!E29+'31 skianlegg'!E29+'40 friidrett'!E29+'50 handball'!E29+'70 Tursti'!E30+'80 Rindalshallen'!E29</f>
        <v>80000</v>
      </c>
      <c r="F32" s="41">
        <f>'10 felles'!F29+'20 fotball'!F32+'21 fotb.anl.'!F29+'22 småtrolluka'!F29+'30 ski'!F29+'31 skianlegg'!F29+'40 friidrett'!F29+'50 handball'!F29+'70 Tursti'!F30+'80 Rindalshallen'!F29</f>
        <v>107000</v>
      </c>
      <c r="G32" s="18"/>
    </row>
    <row r="33" spans="1:7" x14ac:dyDescent="0.35">
      <c r="A33" s="2">
        <v>3930</v>
      </c>
      <c r="B33" s="2" t="s">
        <v>40</v>
      </c>
      <c r="C33" s="58">
        <f>'10 felles'!C30+'20 fotball'!C33+'21 fotb.anl.'!C30+'22 småtrolluka'!C30+'30 ski'!C30+'31 skianlegg'!C30+'40 friidrett'!C30+'50 handball'!C30+'70 Tursti'!C31+'80 Rindalshallen'!C30</f>
        <v>271000</v>
      </c>
      <c r="D33" s="41">
        <f>'10 felles'!D30+'20 fotball'!D33+'21 fotb.anl.'!D30+'22 småtrolluka'!D30+'30 ski'!D30+'31 skianlegg'!D30+'40 friidrett'!D30+'50 handball'!D30+'70 Tursti'!D31+'80 Rindalshallen'!D30</f>
        <v>266425</v>
      </c>
      <c r="E33" s="58">
        <f>'10 felles'!E30+'20 fotball'!E33+'21 fotb.anl.'!E30+'22 småtrolluka'!E30+'30 ski'!E30+'31 skianlegg'!E30+'40 friidrett'!E30+'50 handball'!E30+'70 Tursti'!E31+'80 Rindalshallen'!E30</f>
        <v>255000</v>
      </c>
      <c r="F33" s="41">
        <f>'10 felles'!F30+'20 fotball'!F33+'21 fotb.anl.'!F30+'22 småtrolluka'!F30+'30 ski'!F30+'31 skianlegg'!F30+'40 friidrett'!F30+'50 handball'!F30+'70 Tursti'!F31+'80 Rindalshallen'!F30</f>
        <v>280000</v>
      </c>
      <c r="G33" s="18"/>
    </row>
    <row r="34" spans="1:7" ht="15" thickBot="1" x14ac:dyDescent="0.4">
      <c r="A34" s="29"/>
      <c r="B34" s="30" t="s">
        <v>42</v>
      </c>
      <c r="C34" s="82">
        <f>C2+C12+C19+C25+C21</f>
        <v>3697151.12</v>
      </c>
      <c r="D34" s="52">
        <f>D2+D12+D19+D25+D21+D10</f>
        <v>3950716.98</v>
      </c>
      <c r="E34" s="82">
        <f>E2+E12+E19+E25+E21</f>
        <v>4015875</v>
      </c>
      <c r="F34" s="52">
        <f>F2+F12+F19+F25+F21</f>
        <v>4626095</v>
      </c>
      <c r="G34" s="31"/>
    </row>
    <row r="35" spans="1:7" ht="15" thickTop="1" x14ac:dyDescent="0.35">
      <c r="A35" s="13"/>
      <c r="B35" s="26"/>
      <c r="C35" s="49"/>
      <c r="D35" s="106"/>
      <c r="E35" s="49"/>
      <c r="F35" s="106"/>
      <c r="G35" s="27"/>
    </row>
    <row r="36" spans="1:7" s="7" customFormat="1" x14ac:dyDescent="0.35">
      <c r="A36" s="6">
        <v>43</v>
      </c>
      <c r="B36" s="6" t="s">
        <v>43</v>
      </c>
      <c r="C36" s="56">
        <f>SUM(C37:C42)</f>
        <v>462143.61999999994</v>
      </c>
      <c r="D36" s="50">
        <f>SUM(D37:D42)</f>
        <v>487925.43</v>
      </c>
      <c r="E36" s="56">
        <f>SUM(E37:E42)</f>
        <v>487600</v>
      </c>
      <c r="F36" s="50">
        <f>SUM(F37:F42)</f>
        <v>472600</v>
      </c>
      <c r="G36" s="19"/>
    </row>
    <row r="37" spans="1:7" x14ac:dyDescent="0.35">
      <c r="A37" s="2">
        <v>4300</v>
      </c>
      <c r="B37" s="2" t="s">
        <v>44</v>
      </c>
      <c r="C37" s="58">
        <f>'10 felles'!C34+'20 fotball'!C37+'21 fotb.anl.'!C34+'22 småtrolluka'!C34+'30 ski'!C34+'31 skianlegg'!C34+'40 friidrett'!C34+'50 handball'!C34+'70 Tursti'!C35+'80 Rindalshallen'!C34</f>
        <v>228160</v>
      </c>
      <c r="D37" s="41">
        <f>'10 felles'!D34+'20 fotball'!D37+'21 fotb.anl.'!D34+'22 småtrolluka'!D34+'30 ski'!D34+'31 skianlegg'!D34+'40 friidrett'!D34+'50 handball'!D34+'70 Tursti'!D35+'80 Rindalshallen'!D34</f>
        <v>269920</v>
      </c>
      <c r="E37" s="58">
        <f>'10 felles'!E34+'20 fotball'!E37+'21 fotb.anl.'!E34+'22 småtrolluka'!E34+'30 ski'!E34+'31 skianlegg'!E34+'40 friidrett'!E34+'50 handball'!E34+'70 Tursti'!E35+'80 Rindalshallen'!E34</f>
        <v>260000</v>
      </c>
      <c r="F37" s="41">
        <f>'10 felles'!F34+'20 fotball'!F37+'21 fotb.anl.'!F34+'22 småtrolluka'!F34+'30 ski'!F34+'31 skianlegg'!F34+'40 friidrett'!F34+'50 handball'!F34+'70 Tursti'!F35+'80 Rindalshallen'!F34</f>
        <v>240000</v>
      </c>
      <c r="G37" s="18"/>
    </row>
    <row r="38" spans="1:7" x14ac:dyDescent="0.35">
      <c r="A38" s="2">
        <v>4301</v>
      </c>
      <c r="B38" s="2" t="s">
        <v>45</v>
      </c>
      <c r="C38" s="58">
        <f>'10 felles'!C35+'20 fotball'!C38+'21 fotb.anl.'!C35+'22 småtrolluka'!C35+'30 ski'!C35+'31 skianlegg'!C35+'40 friidrett'!C35+'50 handball'!C35+'70 Tursti'!C36+'80 Rindalshallen'!C35</f>
        <v>1897.52</v>
      </c>
      <c r="D38" s="41">
        <v>0</v>
      </c>
      <c r="E38" s="58">
        <f>'10 felles'!E35+'20 fotball'!E38+'21 fotb.anl.'!E35+'22 småtrolluka'!E35+'30 ski'!E35+'31 skianlegg'!E35+'40 friidrett'!E35+'50 handball'!E35+'70 Tursti'!E36+'80 Rindalshallen'!E35</f>
        <v>0</v>
      </c>
      <c r="F38" s="41">
        <f>'10 felles'!F35+'20 fotball'!F38+'21 fotb.anl.'!F35+'22 småtrolluka'!F35+'30 ski'!F35+'31 skianlegg'!F35+'40 friidrett'!F35+'50 handball'!F35+'70 Tursti'!F36+'80 Rindalshallen'!F35</f>
        <v>0</v>
      </c>
      <c r="G38" s="18"/>
    </row>
    <row r="39" spans="1:7" x14ac:dyDescent="0.35">
      <c r="A39" s="2">
        <v>4330</v>
      </c>
      <c r="B39" s="2" t="s">
        <v>46</v>
      </c>
      <c r="C39" s="58">
        <f>'10 felles'!C36+'20 fotball'!C39+'21 fotb.anl.'!C36+'22 småtrolluka'!C36+'30 ski'!C36+'31 skianlegg'!C36+'40 friidrett'!C36+'50 handball'!C36+'70 Tursti'!C37+'80 Rindalshallen'!C36</f>
        <v>3430.84</v>
      </c>
      <c r="D39" s="41">
        <f>'10 felles'!D36+'20 fotball'!D39+'21 fotb.anl.'!D36+'22 småtrolluka'!D36+'30 ski'!D36+'31 skianlegg'!D36+'40 friidrett'!D36+'50 handball'!D36+'70 Tursti'!D37+'80 Rindalshallen'!D36</f>
        <v>0</v>
      </c>
      <c r="E39" s="58">
        <f>'10 felles'!E36+'20 fotball'!E39+'21 fotb.anl.'!E36+'22 småtrolluka'!E36+'30 ski'!E36+'31 skianlegg'!E36+'40 friidrett'!E36+'50 handball'!E36+'70 Tursti'!E37+'80 Rindalshallen'!E36</f>
        <v>5500</v>
      </c>
      <c r="F39" s="41">
        <f>'10 felles'!F36+'20 fotball'!F39+'21 fotb.anl.'!F36+'22 småtrolluka'!F36+'30 ski'!F36+'31 skianlegg'!F36+'40 friidrett'!F36+'50 handball'!F36+'70 Tursti'!F37+'80 Rindalshallen'!F36</f>
        <v>5500</v>
      </c>
      <c r="G39" s="18"/>
    </row>
    <row r="40" spans="1:7" x14ac:dyDescent="0.35">
      <c r="A40" s="2">
        <v>4340</v>
      </c>
      <c r="B40" s="2" t="s">
        <v>47</v>
      </c>
      <c r="C40" s="58">
        <f>'10 felles'!C37+'20 fotball'!C40+'21 fotb.anl.'!C37+'22 småtrolluka'!C37+'30 ski'!C37+'31 skianlegg'!C37+'40 friidrett'!C37+'50 handball'!C37+'70 Tursti'!C38+'80 Rindalshallen'!C37</f>
        <v>160384.07999999999</v>
      </c>
      <c r="D40" s="41">
        <v>148096</v>
      </c>
      <c r="E40" s="58">
        <f>'10 felles'!E37+'20 fotball'!E40+'21 fotb.anl.'!E37+'22 småtrolluka'!E37+'30 ski'!E37+'31 skianlegg'!E37+'40 friidrett'!E37+'50 handball'!E37+'70 Tursti'!E38+'80 Rindalshallen'!E37</f>
        <v>175500</v>
      </c>
      <c r="F40" s="41">
        <f>'10 felles'!F37+'20 fotball'!F40+'21 fotb.anl.'!F37+'22 småtrolluka'!F37+'30 ski'!F37+'31 skianlegg'!F37+'40 friidrett'!F37+'50 handball'!F37+'70 Tursti'!F38+'80 Rindalshallen'!F37</f>
        <v>184500</v>
      </c>
      <c r="G40" s="18"/>
    </row>
    <row r="41" spans="1:7" x14ac:dyDescent="0.35">
      <c r="A41" s="2">
        <v>4341</v>
      </c>
      <c r="B41" s="2" t="s">
        <v>48</v>
      </c>
      <c r="C41" s="58">
        <f>'10 felles'!C38+'20 fotball'!C41+'21 fotb.anl.'!C38+'22 småtrolluka'!C38+'30 ski'!C38+'31 skianlegg'!C38+'40 friidrett'!C38+'50 handball'!C38+'70 Tursti'!C39+'80 Rindalshallen'!C38</f>
        <v>25087.63</v>
      </c>
      <c r="D41" s="41">
        <f>'10 felles'!D38+'20 fotball'!D41+'21 fotb.anl.'!D38+'22 småtrolluka'!D38+'30 ski'!D38+'31 skianlegg'!D38+'40 friidrett'!D38+'50 handball'!D38+'70 Tursti'!D39+'80 Rindalshallen'!D38</f>
        <v>34653.43</v>
      </c>
      <c r="E41" s="58">
        <f>'10 felles'!E38+'20 fotball'!E41+'21 fotb.anl.'!E38+'22 småtrolluka'!E38+'30 ski'!E38+'31 skianlegg'!E38+'40 friidrett'!E38+'50 handball'!E38+'70 Tursti'!E39+'80 Rindalshallen'!E38</f>
        <v>41600</v>
      </c>
      <c r="F41" s="41">
        <f>'10 felles'!F38+'20 fotball'!F41+'21 fotb.anl.'!F38+'22 småtrolluka'!F38+'30 ski'!F38+'31 skianlegg'!F38+'40 friidrett'!F38+'50 handball'!F38+'70 Tursti'!F39+'80 Rindalshallen'!F38</f>
        <v>36600</v>
      </c>
      <c r="G41" s="18"/>
    </row>
    <row r="42" spans="1:7" x14ac:dyDescent="0.35">
      <c r="A42" s="2">
        <v>4342</v>
      </c>
      <c r="B42" s="2" t="s">
        <v>50</v>
      </c>
      <c r="C42" s="58">
        <f>'10 felles'!C39+'20 fotball'!C42+'21 fotb.anl.'!C39+'22 småtrolluka'!C39+'30 ski'!C39+'31 skianlegg'!C39+'40 friidrett'!C39+'50 handball'!C39+'70 Tursti'!C40+'80 Rindalshallen'!C39</f>
        <v>43183.55</v>
      </c>
      <c r="D42" s="41">
        <f>'10 felles'!D39+'20 fotball'!D42+'21 fotb.anl.'!D39+'22 småtrolluka'!D39+'30 ski'!D39+'31 skianlegg'!D39+'40 friidrett'!D39+'50 handball'!D39+'70 Tursti'!D40+'80 Rindalshallen'!D39</f>
        <v>35256</v>
      </c>
      <c r="E42" s="58">
        <f>'10 felles'!E39+'20 fotball'!E42+'21 fotb.anl.'!E39+'22 småtrolluka'!E39+'30 ski'!E39+'31 skianlegg'!E39+'40 friidrett'!E39+'50 handball'!E39+'70 Tursti'!E40+'80 Rindalshallen'!E39</f>
        <v>5000</v>
      </c>
      <c r="F42" s="41">
        <f>'10 felles'!F39+'20 fotball'!F42+'21 fotb.anl.'!F39+'22 småtrolluka'!F39+'30 ski'!F39+'31 skianlegg'!F39+'40 friidrett'!F39+'50 handball'!F39+'70 Tursti'!F40+'80 Rindalshallen'!F39</f>
        <v>6000</v>
      </c>
      <c r="G42" s="18"/>
    </row>
    <row r="43" spans="1:7" s="7" customFormat="1" x14ac:dyDescent="0.35">
      <c r="A43" s="6">
        <v>45</v>
      </c>
      <c r="B43" s="6" t="s">
        <v>51</v>
      </c>
      <c r="C43" s="56">
        <f>SUM(C44:C47)</f>
        <v>111866.44</v>
      </c>
      <c r="D43" s="50">
        <f>SUM(D44:D47)</f>
        <v>134297.57</v>
      </c>
      <c r="E43" s="56">
        <f>SUM(E44:E47)</f>
        <v>116000</v>
      </c>
      <c r="F43" s="50">
        <f>SUM(F44:F47)</f>
        <v>158600</v>
      </c>
      <c r="G43" s="19"/>
    </row>
    <row r="44" spans="1:7" x14ac:dyDescent="0.35">
      <c r="A44" s="2">
        <v>4500</v>
      </c>
      <c r="B44" s="2" t="s">
        <v>52</v>
      </c>
      <c r="C44" s="58">
        <f>'10 felles'!C41+'20 fotball'!C44+'21 fotb.anl.'!C41+'22 småtrolluka'!C41+'30 ski'!C41+'31 skianlegg'!C41+'40 friidrett'!C41+'50 handball'!C41+'70 Tursti'!C42+'80 Rindalshallen'!C41</f>
        <v>90416.25</v>
      </c>
      <c r="D44" s="41">
        <f>'10 felles'!D41+'20 fotball'!D44+'21 fotb.anl.'!D41+'22 småtrolluka'!D41+'30 ski'!D41+'31 skianlegg'!D41+'40 friidrett'!D41+'50 handball'!D41+'70 Tursti'!D42+'80 Rindalshallen'!D41</f>
        <v>103693.75</v>
      </c>
      <c r="E44" s="58">
        <f>'10 felles'!E41+'20 fotball'!E44+'21 fotb.anl.'!E41+'22 småtrolluka'!E41+'30 ski'!E41+'31 skianlegg'!E41+'40 friidrett'!E41+'50 handball'!E41+'70 Tursti'!E42+'80 Rindalshallen'!E41</f>
        <v>90000</v>
      </c>
      <c r="F44" s="41">
        <f>'10 felles'!F41+'20 fotball'!F44+'21 fotb.anl.'!F41+'22 småtrolluka'!F41+'30 ski'!F41+'31 skianlegg'!F41+'40 friidrett'!F41+'50 handball'!F41+'70 Tursti'!F42+'80 Rindalshallen'!F41</f>
        <v>100000</v>
      </c>
      <c r="G44" s="18"/>
    </row>
    <row r="45" spans="1:7" x14ac:dyDescent="0.35">
      <c r="A45" s="2">
        <v>4510</v>
      </c>
      <c r="B45" s="2" t="s">
        <v>53</v>
      </c>
      <c r="C45" s="58">
        <f>'10 felles'!C42+'20 fotball'!C45+'21 fotb.anl.'!C42+'22 småtrolluka'!C42+'30 ski'!C42+'31 skianlegg'!C42+'40 friidrett'!C42+'50 handball'!C42+'70 Tursti'!C43+'80 Rindalshallen'!C42</f>
        <v>20050.189999999999</v>
      </c>
      <c r="D45" s="41">
        <f>'10 felles'!D42+'20 fotball'!D45+'21 fotb.anl.'!D42+'22 småtrolluka'!D42+'30 ski'!D42+'31 skianlegg'!D42+'40 friidrett'!D42+'50 handball'!D42+'70 Tursti'!D43+'80 Rindalshallen'!D42</f>
        <v>27403.82</v>
      </c>
      <c r="E45" s="58">
        <f>'10 felles'!E42+'20 fotball'!E45+'21 fotb.anl.'!E42+'22 småtrolluka'!E42+'30 ski'!E42+'31 skianlegg'!E42+'40 friidrett'!E42+'50 handball'!E42+'70 Tursti'!E43+'80 Rindalshallen'!E42</f>
        <v>22500</v>
      </c>
      <c r="F45" s="41">
        <f>'10 felles'!F42+'20 fotball'!F45+'21 fotb.anl.'!F42+'22 småtrolluka'!F42+'30 ski'!F42+'31 skianlegg'!F42+'40 friidrett'!F42+'50 handball'!F42+'70 Tursti'!F43+'80 Rindalshallen'!F42</f>
        <v>55000</v>
      </c>
      <c r="G45" s="18"/>
    </row>
    <row r="46" spans="1:7" x14ac:dyDescent="0.35">
      <c r="A46" s="2">
        <v>4520</v>
      </c>
      <c r="B46" s="2" t="s">
        <v>54</v>
      </c>
      <c r="C46" s="58">
        <f>'10 felles'!C43+'20 fotball'!C46+'21 fotb.anl.'!C43+'22 småtrolluka'!C43+'30 ski'!C43+'31 skianlegg'!C43+'40 friidrett'!C43+'50 handball'!C43+'70 Tursti'!C44+'80 Rindalshallen'!C43</f>
        <v>1400</v>
      </c>
      <c r="D46" s="41">
        <f>'10 felles'!D43+'20 fotball'!D46+'21 fotb.anl.'!D43+'22 småtrolluka'!D43+'30 ski'!D43+'31 skianlegg'!D43+'40 friidrett'!D43+'50 handball'!D43+'70 Tursti'!D44+'80 Rindalshallen'!D43</f>
        <v>3200</v>
      </c>
      <c r="E46" s="58">
        <f>'10 felles'!E43+'20 fotball'!E46+'21 fotb.anl.'!E43+'22 småtrolluka'!E43+'30 ski'!E43+'31 skianlegg'!E43+'40 friidrett'!E43+'50 handball'!E43+'70 Tursti'!E44+'80 Rindalshallen'!E43</f>
        <v>3500</v>
      </c>
      <c r="F46" s="41">
        <f>'10 felles'!F43+'20 fotball'!F46+'21 fotb.anl.'!F43+'22 småtrolluka'!F43+'30 ski'!F43+'31 skianlegg'!F43+'40 friidrett'!F43+'50 handball'!F43+'70 Tursti'!F44+'80 Rindalshallen'!F43</f>
        <v>3600</v>
      </c>
      <c r="G46" s="18"/>
    </row>
    <row r="47" spans="1:7" x14ac:dyDescent="0.35">
      <c r="A47" s="2">
        <v>4531</v>
      </c>
      <c r="B47" s="2" t="s">
        <v>55</v>
      </c>
      <c r="C47" s="58">
        <f>'10 felles'!C44+'20 fotball'!C47+'21 fotb.anl.'!C44+'22 småtrolluka'!C44+'30 ski'!C44+'31 skianlegg'!C44+'40 friidrett'!C44+'50 handball'!C44+'70 Tursti'!C45+'80 Rindalshallen'!C44</f>
        <v>0</v>
      </c>
      <c r="D47" s="41">
        <f>'10 felles'!D44+'20 fotball'!D47+'21 fotb.anl.'!D44+'22 småtrolluka'!D44+'30 ski'!D44+'31 skianlegg'!D44+'40 friidrett'!D44+'50 handball'!D44+'70 Tursti'!D45+'80 Rindalshallen'!D44</f>
        <v>0</v>
      </c>
      <c r="E47" s="58">
        <f>'10 felles'!E44+'20 fotball'!E47+'21 fotb.anl.'!E44+'22 småtrolluka'!E44+'30 ski'!E44+'31 skianlegg'!E44+'40 friidrett'!E44+'50 handball'!E44+'70 Tursti'!E45+'80 Rindalshallen'!E44</f>
        <v>0</v>
      </c>
      <c r="F47" s="41">
        <f>'10 felles'!F44+'20 fotball'!F47+'21 fotb.anl.'!F44+'22 småtrolluka'!F44+'30 ski'!F44+'31 skianlegg'!F44+'40 friidrett'!F44+'50 handball'!F44+'70 Tursti'!F45+'80 Rindalshallen'!F44</f>
        <v>0</v>
      </c>
      <c r="G47" s="18"/>
    </row>
    <row r="48" spans="1:7" s="7" customFormat="1" x14ac:dyDescent="0.35">
      <c r="A48" s="6">
        <v>50</v>
      </c>
      <c r="B48" s="6" t="s">
        <v>56</v>
      </c>
      <c r="C48" s="56">
        <f>SUM(C49:C50)</f>
        <v>293131.96000000002</v>
      </c>
      <c r="D48" s="50">
        <f>SUM(D49:D50)</f>
        <v>353373</v>
      </c>
      <c r="E48" s="56">
        <f>SUM(E49:E50)</f>
        <v>315000</v>
      </c>
      <c r="F48" s="50">
        <f>SUM(F49:F50)</f>
        <v>380000</v>
      </c>
      <c r="G48" s="19"/>
    </row>
    <row r="49" spans="1:7" x14ac:dyDescent="0.35">
      <c r="A49" s="2">
        <v>5000</v>
      </c>
      <c r="B49" s="2" t="s">
        <v>57</v>
      </c>
      <c r="C49" s="58">
        <f>'10 felles'!C46+'20 fotball'!C49+'21 fotb.anl.'!C46+'22 småtrolluka'!C46+'30 ski'!C46+'31 skianlegg'!C46+'40 friidrett'!C46+'50 handball'!C46+'70 Tursti'!C47+'80 Rindalshallen'!C46</f>
        <v>293131.96000000002</v>
      </c>
      <c r="D49" s="41">
        <f>'10 felles'!D46+'20 fotball'!D49+'21 fotb.anl.'!D46+'22 småtrolluka'!D46+'30 ski'!D46+'31 skianlegg'!D46+'40 friidrett'!D46+'50 handball'!D46+'70 Tursti'!D47+'80 Rindalshallen'!D46</f>
        <v>353373</v>
      </c>
      <c r="E49" s="58">
        <f>'10 felles'!E46+'20 fotball'!E49+'21 fotb.anl.'!E46+'22 småtrolluka'!E46+'30 ski'!E46+'31 skianlegg'!E46+'40 friidrett'!E46+'50 handball'!E46+'70 Tursti'!E47+'80 Rindalshallen'!E46</f>
        <v>315000</v>
      </c>
      <c r="F49" s="41">
        <f>'10 felles'!F46+'20 fotball'!F49+'21 fotb.anl.'!F46+'22 småtrolluka'!F46+'30 ski'!F46+'31 skianlegg'!F46+'40 friidrett'!F46+'50 handball'!F46+'70 Tursti'!F47+'80 Rindalshallen'!F46</f>
        <v>380000</v>
      </c>
      <c r="G49" s="18"/>
    </row>
    <row r="50" spans="1:7" x14ac:dyDescent="0.35">
      <c r="A50" s="2">
        <v>5092</v>
      </c>
      <c r="B50" s="2" t="s">
        <v>58</v>
      </c>
      <c r="C50" s="58">
        <f>'10 felles'!C47+'20 fotball'!C50+'21 fotb.anl.'!C47+'22 småtrolluka'!C47+'30 ski'!C47+'31 skianlegg'!C47+'40 friidrett'!C47+'50 handball'!C47+'70 Tursti'!C48+'80 Rindalshallen'!C47</f>
        <v>0</v>
      </c>
      <c r="D50" s="41">
        <f>'10 felles'!D47+'20 fotball'!D50+'21 fotb.anl.'!D47+'22 småtrolluka'!D47+'30 ski'!D47+'31 skianlegg'!D47+'40 friidrett'!D47+'50 handball'!D47+'70 Tursti'!D48+'80 Rindalshallen'!D47</f>
        <v>0</v>
      </c>
      <c r="E50" s="58">
        <f>'10 felles'!E47+'20 fotball'!E50+'21 fotb.anl.'!E47+'22 småtrolluka'!E47+'30 ski'!E47+'31 skianlegg'!E47+'40 friidrett'!E47+'50 handball'!E47+'70 Tursti'!E48+'80 Rindalshallen'!E47</f>
        <v>0</v>
      </c>
      <c r="F50" s="41">
        <f>'10 felles'!F47+'20 fotball'!F50+'21 fotb.anl.'!F47+'22 småtrolluka'!F47+'30 ski'!F47+'31 skianlegg'!F47+'40 friidrett'!F47+'50 handball'!F47+'70 Tursti'!F48+'80 Rindalshallen'!F47</f>
        <v>0</v>
      </c>
      <c r="G50" s="18"/>
    </row>
    <row r="51" spans="1:7" s="7" customFormat="1" x14ac:dyDescent="0.35">
      <c r="A51" s="6">
        <v>55</v>
      </c>
      <c r="B51" s="6" t="s">
        <v>59</v>
      </c>
      <c r="C51" s="56">
        <f>SUM(C52:C53)</f>
        <v>9038</v>
      </c>
      <c r="D51" s="50">
        <f>SUM(D52:D53)</f>
        <v>11846</v>
      </c>
      <c r="E51" s="56">
        <f>SUM(E52:E53)</f>
        <v>11500</v>
      </c>
      <c r="F51" s="50">
        <f>SUM(F52:F53)</f>
        <v>12000</v>
      </c>
      <c r="G51" s="19"/>
    </row>
    <row r="52" spans="1:7" x14ac:dyDescent="0.35">
      <c r="A52" s="2">
        <v>5500</v>
      </c>
      <c r="B52" s="2" t="s">
        <v>59</v>
      </c>
      <c r="C52" s="58">
        <f>'10 felles'!C49+'20 fotball'!C52+'21 fotb.anl.'!C49+'22 småtrolluka'!C49+'30 ski'!C49+'31 skianlegg'!C49+'40 friidrett'!C49+'50 handball'!C49+'70 Tursti'!C50+'80 Rindalshallen'!C49</f>
        <v>5538</v>
      </c>
      <c r="D52" s="41">
        <f>'10 felles'!D49+'20 fotball'!D52+'21 fotb.anl.'!D49+'22 småtrolluka'!D49+'30 ski'!D49+'31 skianlegg'!D49+'40 friidrett'!D49+'50 handball'!D49+'70 Tursti'!D50+'80 Rindalshallen'!D49</f>
        <v>10408</v>
      </c>
      <c r="E52" s="58">
        <f>'10 felles'!E49+'20 fotball'!E52+'21 fotb.anl.'!E49+'22 småtrolluka'!E49+'30 ski'!E49+'31 skianlegg'!E49+'40 friidrett'!E49+'50 handball'!E49+'70 Tursti'!E50+'80 Rindalshallen'!E49</f>
        <v>6000</v>
      </c>
      <c r="F52" s="41">
        <f>'10 felles'!F49+'20 fotball'!F52+'21 fotb.anl.'!F49+'22 småtrolluka'!F49+'30 ski'!F49+'31 skianlegg'!F49+'40 friidrett'!F49+'50 handball'!F49+'70 Tursti'!F50+'80 Rindalshallen'!F49</f>
        <v>10000</v>
      </c>
      <c r="G52" s="18"/>
    </row>
    <row r="53" spans="1:7" x14ac:dyDescent="0.35">
      <c r="A53" s="2">
        <v>5990</v>
      </c>
      <c r="B53" s="2" t="s">
        <v>60</v>
      </c>
      <c r="C53" s="58">
        <f>'10 felles'!C50+'20 fotball'!C53+'21 fotb.anl.'!C50+'22 småtrolluka'!C50+'30 ski'!C50+'31 skianlegg'!C50+'40 friidrett'!C50+'50 handball'!C50+'70 Tursti'!C51+'80 Rindalshallen'!C50</f>
        <v>3500</v>
      </c>
      <c r="D53" s="41">
        <f>'10 felles'!D50+'20 fotball'!D53+'21 fotb.anl.'!D50+'22 småtrolluka'!D50+'30 ski'!D50+'31 skianlegg'!D50+'40 friidrett'!D50+'50 handball'!D50+'70 Tursti'!D51+'80 Rindalshallen'!D50</f>
        <v>1438</v>
      </c>
      <c r="E53" s="58">
        <f>'10 felles'!E50+'20 fotball'!E53+'21 fotb.anl.'!E50+'22 småtrolluka'!E50+'30 ski'!E50+'31 skianlegg'!E50+'40 friidrett'!E50+'50 handball'!E50+'70 Tursti'!E51+'80 Rindalshallen'!E50</f>
        <v>5500</v>
      </c>
      <c r="F53" s="41">
        <f>'10 felles'!F50+'20 fotball'!F53+'21 fotb.anl.'!F50+'22 småtrolluka'!F50+'30 ski'!F50+'31 skianlegg'!F50+'40 friidrett'!F50+'50 handball'!F50+'70 Tursti'!F51+'80 Rindalshallen'!F50</f>
        <v>2000</v>
      </c>
      <c r="G53" s="18"/>
    </row>
    <row r="54" spans="1:7" s="7" customFormat="1" x14ac:dyDescent="0.35">
      <c r="A54" s="6">
        <v>62</v>
      </c>
      <c r="B54" s="6" t="s">
        <v>61</v>
      </c>
      <c r="C54" s="56">
        <f>C55</f>
        <v>7582.77</v>
      </c>
      <c r="D54" s="50">
        <f>D55</f>
        <v>13652.22</v>
      </c>
      <c r="E54" s="56">
        <f>E55</f>
        <v>8000</v>
      </c>
      <c r="F54" s="50">
        <f>F55</f>
        <v>17000</v>
      </c>
      <c r="G54" s="19"/>
    </row>
    <row r="55" spans="1:7" x14ac:dyDescent="0.35">
      <c r="A55" s="2">
        <v>6250</v>
      </c>
      <c r="B55" s="2" t="s">
        <v>62</v>
      </c>
      <c r="C55" s="58">
        <f>'10 felles'!C52+'20 fotball'!C55+'21 fotb.anl.'!C52+'22 småtrolluka'!C52+'30 ski'!C52+'31 skianlegg'!C52+'40 friidrett'!C52+'50 handball'!C52+'70 Tursti'!C53+'80 Rindalshallen'!C52</f>
        <v>7582.77</v>
      </c>
      <c r="D55" s="41">
        <f>'10 felles'!D52+'20 fotball'!D55+'21 fotb.anl.'!D52+'22 småtrolluka'!D52+'30 ski'!D52+'31 skianlegg'!D52+'40 friidrett'!D52+'50 handball'!D52+'70 Tursti'!D53+'80 Rindalshallen'!D52</f>
        <v>13652.22</v>
      </c>
      <c r="E55" s="58">
        <f>'10 felles'!E52+'20 fotball'!E55+'21 fotb.anl.'!E52+'22 småtrolluka'!E52+'30 ski'!E52+'31 skianlegg'!E52+'40 friidrett'!E52+'50 handball'!E52+'70 Tursti'!E53+'80 Rindalshallen'!E52</f>
        <v>8000</v>
      </c>
      <c r="F55" s="41">
        <f>'10 felles'!F52+'20 fotball'!F55+'21 fotb.anl.'!F52+'22 småtrolluka'!F52+'30 ski'!F52+'31 skianlegg'!F52+'40 friidrett'!F52+'50 handball'!F52+'70 Tursti'!F53+'80 Rindalshallen'!F52</f>
        <v>17000</v>
      </c>
      <c r="G55" s="18"/>
    </row>
    <row r="56" spans="1:7" s="7" customFormat="1" x14ac:dyDescent="0.35">
      <c r="A56" s="6">
        <v>63</v>
      </c>
      <c r="B56" s="6" t="s">
        <v>63</v>
      </c>
      <c r="C56" s="56">
        <f>SUM(C57:C61)</f>
        <v>140417.01999999999</v>
      </c>
      <c r="D56" s="50">
        <f>SUM(D57:D61)</f>
        <v>171055.27000000002</v>
      </c>
      <c r="E56" s="56">
        <f>SUM(E57:E61)</f>
        <v>135500</v>
      </c>
      <c r="F56" s="50">
        <f>SUM(F57:F61)</f>
        <v>167000</v>
      </c>
      <c r="G56" s="19"/>
    </row>
    <row r="57" spans="1:7" x14ac:dyDescent="0.35">
      <c r="A57" s="2">
        <v>6300</v>
      </c>
      <c r="B57" s="2" t="s">
        <v>64</v>
      </c>
      <c r="C57" s="58">
        <f>'10 felles'!C54+'20 fotball'!C57+'21 fotb.anl.'!C54+'22 småtrolluka'!C54+'30 ski'!C54+'31 skianlegg'!C54+'40 friidrett'!C54+'50 handball'!C54+'70 Tursti'!C55+'80 Rindalshallen'!C54</f>
        <v>38954</v>
      </c>
      <c r="D57" s="41">
        <f>'10 felles'!D54+'20 fotball'!D57+'21 fotb.anl.'!D54+'22 småtrolluka'!D54+'30 ski'!D54+'31 skianlegg'!D54+'40 friidrett'!D54+'50 handball'!D54+'70 Tursti'!D55+'80 Rindalshallen'!D54</f>
        <v>42085.5</v>
      </c>
      <c r="E57" s="58">
        <f>'10 felles'!E54+'20 fotball'!E57+'21 fotb.anl.'!E54+'22 småtrolluka'!E54+'30 ski'!E54+'31 skianlegg'!E54+'40 friidrett'!E54+'50 handball'!E54+'70 Tursti'!E55+'80 Rindalshallen'!E54</f>
        <v>20500</v>
      </c>
      <c r="F57" s="41">
        <f>'10 felles'!F54+'20 fotball'!F57+'21 fotb.anl.'!F54+'22 småtrolluka'!F54+'30 ski'!F54+'31 skianlegg'!F54+'40 friidrett'!F54+'50 handball'!F54+'70 Tursti'!F55+'80 Rindalshallen'!F54</f>
        <v>47000</v>
      </c>
      <c r="G57" s="18"/>
    </row>
    <row r="58" spans="1:7" x14ac:dyDescent="0.35">
      <c r="A58" s="2">
        <v>6320</v>
      </c>
      <c r="B58" s="2" t="s">
        <v>66</v>
      </c>
      <c r="C58" s="58">
        <f>'10 felles'!C55+'20 fotball'!C58+'21 fotb.anl.'!C55+'22 småtrolluka'!C55+'30 ski'!C55+'31 skianlegg'!C55+'40 friidrett'!C55+'50 handball'!C55+'70 Tursti'!C56+'80 Rindalshallen'!C55</f>
        <v>23817.53</v>
      </c>
      <c r="D58" s="41">
        <f>'10 felles'!D55+'20 fotball'!D58+'21 fotb.anl.'!D55+'22 småtrolluka'!D55+'30 ski'!D55+'31 skianlegg'!D55+'40 friidrett'!D55+'50 handball'!D55+'70 Tursti'!D56+'80 Rindalshallen'!D55</f>
        <v>27124</v>
      </c>
      <c r="E58" s="58">
        <f>'10 felles'!E55+'20 fotball'!E58+'21 fotb.anl.'!E55+'22 småtrolluka'!E55+'30 ski'!E55+'31 skianlegg'!E55+'40 friidrett'!E55+'50 handball'!E55+'70 Tursti'!E56+'80 Rindalshallen'!E55</f>
        <v>25000</v>
      </c>
      <c r="F58" s="41">
        <f>'10 felles'!F55+'20 fotball'!F58+'21 fotb.anl.'!F55+'22 småtrolluka'!F55+'30 ski'!F55+'31 skianlegg'!F55+'40 friidrett'!F55+'50 handball'!F55+'70 Tursti'!F56+'80 Rindalshallen'!F55</f>
        <v>25000</v>
      </c>
      <c r="G58" s="18"/>
    </row>
    <row r="59" spans="1:7" x14ac:dyDescent="0.35">
      <c r="A59" s="2">
        <v>6340</v>
      </c>
      <c r="B59" s="2" t="s">
        <v>67</v>
      </c>
      <c r="C59" s="58">
        <f>'10 felles'!C56+'20 fotball'!C59+'21 fotb.anl.'!C56+'22 småtrolluka'!C56+'30 ski'!C56+'31 skianlegg'!C56+'40 friidrett'!C56+'50 handball'!C56+'70 Tursti'!C57+'80 Rindalshallen'!C56</f>
        <v>76335.37</v>
      </c>
      <c r="D59" s="41">
        <f>'10 felles'!D56+'20 fotball'!D59+'21 fotb.anl.'!D56+'22 småtrolluka'!D56+'30 ski'!D56+'31 skianlegg'!D56+'40 friidrett'!D56+'50 handball'!D56+'70 Tursti'!D57+'80 Rindalshallen'!D56</f>
        <v>101511.17000000001</v>
      </c>
      <c r="E59" s="58">
        <f>'10 felles'!E56+'20 fotball'!E59+'21 fotb.anl.'!E56+'22 småtrolluka'!E56+'30 ski'!E56+'31 skianlegg'!E56+'40 friidrett'!E56+'50 handball'!E56+'70 Tursti'!E57+'80 Rindalshallen'!E56</f>
        <v>90000</v>
      </c>
      <c r="F59" s="41">
        <f>'10 felles'!F56+'20 fotball'!F59+'21 fotb.anl.'!F56+'22 småtrolluka'!F56+'30 ski'!F56+'31 skianlegg'!F56+'40 friidrett'!F56+'50 handball'!F56+'70 Tursti'!F57+'80 Rindalshallen'!F56</f>
        <v>95000</v>
      </c>
      <c r="G59" s="18"/>
    </row>
    <row r="60" spans="1:7" x14ac:dyDescent="0.35">
      <c r="A60" s="2">
        <v>6360</v>
      </c>
      <c r="B60" s="2" t="s">
        <v>68</v>
      </c>
      <c r="C60" s="58">
        <f>'10 felles'!C57+'20 fotball'!C60+'21 fotb.anl.'!C57+'22 småtrolluka'!C57+'30 ski'!C57+'31 skianlegg'!C57+'40 friidrett'!C57+'50 handball'!C57+'70 Tursti'!C58+'80 Rindalshallen'!C57</f>
        <v>1310.1199999999999</v>
      </c>
      <c r="D60" s="41">
        <f>'10 felles'!D57+'20 fotball'!D60+'21 fotb.anl.'!D57+'22 småtrolluka'!D57+'30 ski'!D57+'31 skianlegg'!D57+'40 friidrett'!D57+'50 handball'!D57+'70 Tursti'!D58+'80 Rindalshallen'!D57</f>
        <v>334.6</v>
      </c>
      <c r="E60" s="58">
        <f>'10 felles'!E57+'20 fotball'!E60+'21 fotb.anl.'!E57+'22 småtrolluka'!E57+'30 ski'!E57+'31 skianlegg'!E57+'40 friidrett'!E57+'50 handball'!E57+'70 Tursti'!E58+'80 Rindalshallen'!E57</f>
        <v>0</v>
      </c>
      <c r="F60" s="41">
        <f>'10 felles'!F57+'20 fotball'!F60+'21 fotb.anl.'!F57+'22 småtrolluka'!F57+'30 ski'!F57+'31 skianlegg'!F57+'40 friidrett'!F57+'50 handball'!F57+'70 Tursti'!F58+'80 Rindalshallen'!F57</f>
        <v>0</v>
      </c>
      <c r="G60" s="18"/>
    </row>
    <row r="61" spans="1:7" x14ac:dyDescent="0.35">
      <c r="A61" s="2">
        <v>6390</v>
      </c>
      <c r="B61" s="2" t="s">
        <v>69</v>
      </c>
      <c r="C61" s="58">
        <f>'10 felles'!C58+'20 fotball'!C61+'21 fotb.anl.'!C58+'22 småtrolluka'!C58+'30 ski'!C58+'31 skianlegg'!C58+'40 friidrett'!C58+'50 handball'!C58+'70 Tursti'!C59+'80 Rindalshallen'!C58</f>
        <v>0</v>
      </c>
      <c r="D61" s="41">
        <f>'10 felles'!D58+'20 fotball'!D61+'21 fotb.anl.'!D58+'22 småtrolluka'!D58+'30 ski'!D58+'31 skianlegg'!D58+'40 friidrett'!D58+'50 handball'!D58+'70 Tursti'!D59+'80 Rindalshallen'!D58</f>
        <v>0</v>
      </c>
      <c r="E61" s="58">
        <f>'10 felles'!E58+'20 fotball'!E61+'21 fotb.anl.'!E58+'22 småtrolluka'!E58+'30 ski'!E58+'31 skianlegg'!E58+'40 friidrett'!E58+'50 handball'!E58+'70 Tursti'!E59+'80 Rindalshallen'!E58</f>
        <v>0</v>
      </c>
      <c r="F61" s="41">
        <f>'10 felles'!F58+'20 fotball'!F61+'21 fotb.anl.'!F58+'22 småtrolluka'!F58+'30 ski'!F58+'31 skianlegg'!F58+'40 friidrett'!F58+'50 handball'!F58+'70 Tursti'!F59+'80 Rindalshallen'!F58</f>
        <v>0</v>
      </c>
      <c r="G61" s="18"/>
    </row>
    <row r="62" spans="1:7" s="7" customFormat="1" x14ac:dyDescent="0.35">
      <c r="A62" s="6">
        <v>64</v>
      </c>
      <c r="B62" s="6" t="s">
        <v>70</v>
      </c>
      <c r="C62" s="56">
        <f>SUM(C63:C66)</f>
        <v>870219.52</v>
      </c>
      <c r="D62" s="50">
        <f>SUM(D63:D66)</f>
        <v>925602.24</v>
      </c>
      <c r="E62" s="56">
        <f>SUM(E63:E66)</f>
        <v>941500</v>
      </c>
      <c r="F62" s="50">
        <f>SUM(F63:F66)</f>
        <v>1039500</v>
      </c>
      <c r="G62" s="19"/>
    </row>
    <row r="63" spans="1:7" x14ac:dyDescent="0.35">
      <c r="A63" s="2">
        <v>6400</v>
      </c>
      <c r="B63" s="2" t="s">
        <v>71</v>
      </c>
      <c r="C63" s="58">
        <f>'10 felles'!C60+'20 fotball'!C63+'21 fotb.anl.'!C60+'22 småtrolluka'!C60+'30 ski'!C60+'31 skianlegg'!C60+'40 friidrett'!C60+'50 handball'!C60+'70 Tursti'!C61+'80 Rindalshallen'!C60</f>
        <v>112856.03</v>
      </c>
      <c r="D63" s="41">
        <f>'10 felles'!D60+'20 fotball'!D63+'21 fotb.anl.'!D60+'22 småtrolluka'!D60+'30 ski'!D60+'31 skianlegg'!D60+'40 friidrett'!D60+'50 handball'!D60+'70 Tursti'!D61+'80 Rindalshallen'!D60</f>
        <v>99094</v>
      </c>
      <c r="E63" s="58">
        <f>'10 felles'!E60+'20 fotball'!E63+'21 fotb.anl.'!E60+'22 småtrolluka'!E60+'30 ski'!E60+'31 skianlegg'!E60+'40 friidrett'!E60+'50 handball'!E60+'70 Tursti'!E61+'80 Rindalshallen'!E60</f>
        <v>108000</v>
      </c>
      <c r="F63" s="41">
        <f>'10 felles'!F60+'20 fotball'!F63+'21 fotb.anl.'!F60+'22 småtrolluka'!F60+'30 ski'!F60+'31 skianlegg'!F60+'40 friidrett'!F60+'50 handball'!F60+'70 Tursti'!F61+'80 Rindalshallen'!F60</f>
        <v>85000</v>
      </c>
      <c r="G63" s="18"/>
    </row>
    <row r="64" spans="1:7" x14ac:dyDescent="0.35">
      <c r="A64" s="2">
        <v>6440</v>
      </c>
      <c r="B64" s="2" t="s">
        <v>72</v>
      </c>
      <c r="C64" s="58">
        <f>'10 felles'!C61+'20 fotball'!C64+'21 fotb.anl.'!C61+'22 småtrolluka'!C61+'30 ski'!C61+'31 skianlegg'!C61+'40 friidrett'!C61+'50 handball'!C61+'70 Tursti'!C62+'80 Rindalshallen'!C61</f>
        <v>67223.989999999991</v>
      </c>
      <c r="D64" s="41">
        <f>'10 felles'!D61+'20 fotball'!D64+'21 fotb.anl.'!D61+'22 småtrolluka'!D61+'30 ski'!D61+'31 skianlegg'!D61+'40 friidrett'!D61+'50 handball'!D61+'70 Tursti'!D62+'80 Rindalshallen'!D61</f>
        <v>99346.8</v>
      </c>
      <c r="E64" s="58">
        <f>'10 felles'!E61+'20 fotball'!E64+'21 fotb.anl.'!E61+'22 småtrolluka'!E61+'30 ski'!E61+'31 skianlegg'!E61+'40 friidrett'!E61+'50 handball'!E61+'70 Tursti'!E62+'80 Rindalshallen'!E61</f>
        <v>113000</v>
      </c>
      <c r="F64" s="41">
        <f>'10 felles'!F61+'20 fotball'!F64+'21 fotb.anl.'!F61+'22 småtrolluka'!F61+'30 ski'!F61+'31 skianlegg'!F61+'40 friidrett'!F61+'50 handball'!F61+'70 Tursti'!F62+'80 Rindalshallen'!F61</f>
        <v>110000</v>
      </c>
      <c r="G64" s="18"/>
    </row>
    <row r="65" spans="1:8" x14ac:dyDescent="0.35">
      <c r="A65" s="2">
        <v>6470</v>
      </c>
      <c r="B65" s="2" t="s">
        <v>73</v>
      </c>
      <c r="C65" s="58">
        <f>'10 felles'!C62+'20 fotball'!C65+'21 fotb.anl.'!C62+'22 småtrolluka'!C62+'30 ski'!C62+'31 skianlegg'!C62+'40 friidrett'!C62+'50 handball'!C62+'70 Tursti'!C63+'80 Rindalshallen'!C62</f>
        <v>660381.5</v>
      </c>
      <c r="D65" s="41">
        <f>'10 felles'!D62+'20 fotball'!D65+'21 fotb.anl.'!D62+'22 småtrolluka'!D62+'30 ski'!D62+'31 skianlegg'!D62+'40 friidrett'!D62+'50 handball'!D62+'70 Tursti'!D63+'80 Rindalshallen'!D62</f>
        <v>698003.44</v>
      </c>
      <c r="E65" s="58">
        <f>'10 felles'!E62+'20 fotball'!E65+'21 fotb.anl.'!E62+'22 småtrolluka'!E62+'30 ski'!E62+'31 skianlegg'!E62+'40 friidrett'!E62+'50 handball'!E62+'70 Tursti'!E63+'80 Rindalshallen'!E62</f>
        <v>691000</v>
      </c>
      <c r="F65" s="41">
        <f>'10 felles'!F62+'20 fotball'!F65+'21 fotb.anl.'!F62+'22 småtrolluka'!F62+'30 ski'!F62+'31 skianlegg'!F62+'40 friidrett'!F62+'50 handball'!F62+'70 Tursti'!F63+'80 Rindalshallen'!F62</f>
        <v>756000</v>
      </c>
      <c r="G65" s="18"/>
    </row>
    <row r="66" spans="1:8" x14ac:dyDescent="0.35">
      <c r="A66" s="2">
        <v>6490</v>
      </c>
      <c r="B66" s="2" t="s">
        <v>75</v>
      </c>
      <c r="C66" s="58">
        <f>'10 felles'!C63+'20 fotball'!C66+'21 fotb.anl.'!C63+'22 småtrolluka'!C63+'30 ski'!C63+'31 skianlegg'!C63+'40 friidrett'!C63+'50 handball'!C63+'70 Tursti'!C64+'80 Rindalshallen'!C63</f>
        <v>29758</v>
      </c>
      <c r="D66" s="41">
        <f>'10 felles'!D63+'20 fotball'!D66+'21 fotb.anl.'!D63+'22 småtrolluka'!D63+'30 ski'!D63+'31 skianlegg'!D63+'40 friidrett'!D63+'50 handball'!D63+'70 Tursti'!D64+'80 Rindalshallen'!D63</f>
        <v>29158</v>
      </c>
      <c r="E66" s="58">
        <f>'10 felles'!E63+'20 fotball'!E66+'21 fotb.anl.'!E63+'22 småtrolluka'!E63+'30 ski'!E63+'31 skianlegg'!E63+'40 friidrett'!E63+'50 handball'!E63+'70 Tursti'!E64+'80 Rindalshallen'!E63</f>
        <v>29500</v>
      </c>
      <c r="F66" s="41">
        <f>'10 felles'!F63+'20 fotball'!F66+'21 fotb.anl.'!F63+'22 småtrolluka'!F63+'30 ski'!F63+'31 skianlegg'!F63+'40 friidrett'!F63+'50 handball'!F63+'70 Tursti'!F64+'80 Rindalshallen'!F63</f>
        <v>88500</v>
      </c>
      <c r="G66" s="18"/>
    </row>
    <row r="67" spans="1:8" s="7" customFormat="1" x14ac:dyDescent="0.35">
      <c r="A67" s="6">
        <v>65</v>
      </c>
      <c r="B67" s="6" t="s">
        <v>77</v>
      </c>
      <c r="C67" s="56">
        <f>SUM(C68:C75)</f>
        <v>618802.53</v>
      </c>
      <c r="D67" s="50">
        <f>SUM(D68:D75)</f>
        <v>405018.9</v>
      </c>
      <c r="E67" s="56">
        <f>SUM(E68:E75)</f>
        <v>426600</v>
      </c>
      <c r="F67" s="50">
        <f>SUM(F68:F75)</f>
        <v>458100</v>
      </c>
      <c r="G67" s="19"/>
    </row>
    <row r="68" spans="1:8" x14ac:dyDescent="0.35">
      <c r="A68" s="2">
        <v>6520</v>
      </c>
      <c r="B68" s="2" t="s">
        <v>78</v>
      </c>
      <c r="C68" s="58">
        <f>'10 felles'!C65+'20 fotball'!C68+'21 fotb.anl.'!C65+'22 småtrolluka'!C65+'30 ski'!C65+'31 skianlegg'!C65+'40 friidrett'!C65+'50 handball'!C65+'70 Tursti'!C66+'80 Rindalshallen'!C65</f>
        <v>12830.63</v>
      </c>
      <c r="D68" s="41">
        <f>'10 felles'!D65+'20 fotball'!D68+'21 fotb.anl.'!D65+'22 småtrolluka'!D65+'30 ski'!D65+'31 skianlegg'!D65+'40 friidrett'!D65+'50 handball'!D65+'70 Tursti'!D66+'80 Rindalshallen'!D65</f>
        <v>24778.31</v>
      </c>
      <c r="E68" s="58">
        <f>'10 felles'!E65+'20 fotball'!E68+'21 fotb.anl.'!E65+'22 småtrolluka'!E65+'30 ski'!E65+'31 skianlegg'!E65+'40 friidrett'!E65+'50 handball'!E65+'70 Tursti'!E66+'80 Rindalshallen'!E65</f>
        <v>40000</v>
      </c>
      <c r="F68" s="41">
        <f>'10 felles'!F65+'20 fotball'!F68+'21 fotb.anl.'!F65+'22 småtrolluka'!F65+'30 ski'!F65+'31 skianlegg'!F65+'40 friidrett'!F65+'50 handball'!F65+'70 Tursti'!F66+'80 Rindalshallen'!F65</f>
        <v>25000</v>
      </c>
      <c r="G68" s="18"/>
    </row>
    <row r="69" spans="1:8" x14ac:dyDescent="0.35">
      <c r="A69" s="2">
        <v>6550</v>
      </c>
      <c r="B69" s="2" t="s">
        <v>79</v>
      </c>
      <c r="C69" s="58">
        <f>'10 felles'!C66+'20 fotball'!C69+'21 fotb.anl.'!C66+'22 småtrolluka'!C66+'30 ski'!C66+'31 skianlegg'!C66+'40 friidrett'!C66+'50 handball'!C66+'70 Tursti'!C67+'80 Rindalshallen'!C66</f>
        <v>87244.670000000013</v>
      </c>
      <c r="D69" s="41">
        <f>'10 felles'!D66+'20 fotball'!D69+'21 fotb.anl.'!D66+'22 småtrolluka'!D66+'30 ski'!D66+'31 skianlegg'!D66+'40 friidrett'!D66+'50 handball'!D66+'70 Tursti'!D67+'80 Rindalshallen'!D66</f>
        <v>47626.02</v>
      </c>
      <c r="E69" s="58">
        <f>'10 felles'!E66+'20 fotball'!E69+'21 fotb.anl.'!E66+'22 småtrolluka'!E66+'30 ski'!E66+'31 skianlegg'!E66+'40 friidrett'!E66+'50 handball'!E66+'70 Tursti'!E67+'80 Rindalshallen'!E66</f>
        <v>73600</v>
      </c>
      <c r="F69" s="41">
        <f>'10 felles'!F66+'20 fotball'!F69+'21 fotb.anl.'!F66+'22 småtrolluka'!F66+'30 ski'!F66+'31 skianlegg'!F66+'40 friidrett'!F66+'50 handball'!F66+'70 Tursti'!F67+'80 Rindalshallen'!F66</f>
        <v>67600</v>
      </c>
      <c r="G69" s="18"/>
      <c r="H69" s="5"/>
    </row>
    <row r="70" spans="1:8" x14ac:dyDescent="0.35">
      <c r="A70" s="2">
        <v>6551</v>
      </c>
      <c r="B70" s="2" t="s">
        <v>80</v>
      </c>
      <c r="C70" s="58">
        <f>'10 felles'!C67+'20 fotball'!C70+'21 fotb.anl.'!C67+'22 småtrolluka'!C67+'30 ski'!C67+'31 skianlegg'!C67+'40 friidrett'!C67+'50 handball'!C67+'70 Tursti'!C68+'80 Rindalshallen'!C67</f>
        <v>0</v>
      </c>
      <c r="D70" s="41">
        <f>'10 felles'!D67+'20 fotball'!D70+'21 fotb.anl.'!D67+'22 småtrolluka'!D67+'30 ski'!D67+'31 skianlegg'!D67+'40 friidrett'!D67+'50 handball'!D67+'70 Tursti'!D68+'80 Rindalshallen'!D67</f>
        <v>12638.300000000001</v>
      </c>
      <c r="E70" s="58">
        <f>'10 felles'!E67+'20 fotball'!E70+'21 fotb.anl.'!E67+'22 småtrolluka'!E67+'30 ski'!E67+'31 skianlegg'!E67+'40 friidrett'!E67+'50 handball'!E67+'70 Tursti'!E68+'80 Rindalshallen'!E67</f>
        <v>14000</v>
      </c>
      <c r="F70" s="41">
        <f>'10 felles'!F67+'20 fotball'!F70+'21 fotb.anl.'!F67+'22 småtrolluka'!F67+'30 ski'!F67+'31 skianlegg'!F67+'40 friidrett'!F67+'50 handball'!F67+'70 Tursti'!F68+'80 Rindalshallen'!F67</f>
        <v>30000</v>
      </c>
      <c r="G70" s="18"/>
      <c r="H70" s="5"/>
    </row>
    <row r="71" spans="1:8" x14ac:dyDescent="0.35">
      <c r="A71" s="2">
        <v>6552</v>
      </c>
      <c r="B71" s="2" t="s">
        <v>82</v>
      </c>
      <c r="C71" s="58">
        <f>'10 felles'!C68+'20 fotball'!C71+'21 fotb.anl.'!C68+'22 småtrolluka'!C68+'30 ski'!C68+'31 skianlegg'!C68+'40 friidrett'!C68+'50 handball'!C68+'70 Tursti'!C69+'80 Rindalshallen'!C68</f>
        <v>13668.56</v>
      </c>
      <c r="D71" s="41">
        <f>'10 felles'!D68+'20 fotball'!D71+'21 fotb.anl.'!D68+'22 småtrolluka'!D68+'30 ski'!D68+'31 skianlegg'!D68+'40 friidrett'!D68+'50 handball'!D68+'70 Tursti'!D69+'80 Rindalshallen'!D68</f>
        <v>12972</v>
      </c>
      <c r="E71" s="58">
        <f>'10 felles'!E68+'20 fotball'!E71+'21 fotb.anl.'!E68+'22 småtrolluka'!E68+'30 ski'!E68+'31 skianlegg'!E68+'40 friidrett'!E68+'50 handball'!E68+'70 Tursti'!E69+'80 Rindalshallen'!E68</f>
        <v>15000</v>
      </c>
      <c r="F71" s="41">
        <f>'10 felles'!F68+'20 fotball'!F71+'21 fotb.anl.'!F68+'22 småtrolluka'!F68+'30 ski'!F68+'31 skianlegg'!F68+'40 friidrett'!F68+'50 handball'!F68+'70 Tursti'!F69+'80 Rindalshallen'!F68</f>
        <v>18000</v>
      </c>
      <c r="G71" s="18"/>
      <c r="H71" s="5"/>
    </row>
    <row r="72" spans="1:8" x14ac:dyDescent="0.35">
      <c r="A72" s="2">
        <v>6553</v>
      </c>
      <c r="B72" s="2" t="s">
        <v>83</v>
      </c>
      <c r="C72" s="58">
        <f>'10 felles'!C69+'20 fotball'!C72+'21 fotb.anl.'!C69+'22 småtrolluka'!C69+'30 ski'!C69+'31 skianlegg'!C69+'40 friidrett'!C69+'50 handball'!C69+'70 Tursti'!C70+'80 Rindalshallen'!C69</f>
        <v>3134.9</v>
      </c>
      <c r="D72" s="41">
        <f>'10 felles'!D69+'20 fotball'!D72+'21 fotb.anl.'!D69+'22 småtrolluka'!D69+'30 ski'!D69+'31 skianlegg'!D69+'40 friidrett'!D69+'50 handball'!D69+'70 Tursti'!D70+'80 Rindalshallen'!D69</f>
        <v>12759</v>
      </c>
      <c r="E72" s="58">
        <f>'10 felles'!E69+'20 fotball'!E72+'21 fotb.anl.'!E69+'22 småtrolluka'!E69+'30 ski'!E69+'31 skianlegg'!E69+'40 friidrett'!E69+'50 handball'!E69+'70 Tursti'!E70+'80 Rindalshallen'!E69</f>
        <v>8000</v>
      </c>
      <c r="F72" s="41">
        <f>'10 felles'!F69+'20 fotball'!F72+'21 fotb.anl.'!F69+'22 småtrolluka'!F69+'30 ski'!F69+'31 skianlegg'!F69+'40 friidrett'!F69+'50 handball'!F69+'70 Tursti'!F70+'80 Rindalshallen'!F69</f>
        <v>10000</v>
      </c>
      <c r="G72" s="18"/>
      <c r="H72" s="5"/>
    </row>
    <row r="73" spans="1:8" x14ac:dyDescent="0.35">
      <c r="A73" s="2">
        <v>6560</v>
      </c>
      <c r="B73" s="2" t="s">
        <v>85</v>
      </c>
      <c r="C73" s="58">
        <f>'10 felles'!C70+'20 fotball'!C73+'21 fotb.anl.'!C70+'22 småtrolluka'!C70+'30 ski'!C70+'31 skianlegg'!C70+'40 friidrett'!C70+'50 handball'!C70+'70 Tursti'!C71+'80 Rindalshallen'!C70</f>
        <v>104795.23</v>
      </c>
      <c r="D73" s="41">
        <f>'10 felles'!D70+'20 fotball'!D73+'21 fotb.anl.'!D70+'22 småtrolluka'!D70+'30 ski'!D70+'31 skianlegg'!D70+'40 friidrett'!D70+'50 handball'!D70+'70 Tursti'!D71+'80 Rindalshallen'!D70</f>
        <v>97612.82</v>
      </c>
      <c r="E73" s="58">
        <f>'10 felles'!E70+'20 fotball'!E73+'21 fotb.anl.'!E70+'22 småtrolluka'!E70+'30 ski'!E70+'31 skianlegg'!E70+'40 friidrett'!E70+'50 handball'!E70+'70 Tursti'!E71+'80 Rindalshallen'!E70</f>
        <v>72000</v>
      </c>
      <c r="F73" s="41">
        <f>'10 felles'!F70+'20 fotball'!F73+'21 fotb.anl.'!F70+'22 småtrolluka'!F70+'30 ski'!F70+'31 skianlegg'!F70+'40 friidrett'!F70+'50 handball'!F70+'70 Tursti'!F71+'80 Rindalshallen'!F70</f>
        <v>67500</v>
      </c>
      <c r="G73" s="18"/>
      <c r="H73" s="5"/>
    </row>
    <row r="74" spans="1:8" x14ac:dyDescent="0.35">
      <c r="A74" s="2">
        <v>6561</v>
      </c>
      <c r="B74" s="2" t="s">
        <v>86</v>
      </c>
      <c r="C74" s="58">
        <f>'10 felles'!C71+'20 fotball'!C74+'21 fotb.anl.'!C71+'22 småtrolluka'!C71+'30 ski'!C71+'31 skianlegg'!C71+'40 friidrett'!C71+'50 handball'!C71+'70 Tursti'!C72+'80 Rindalshallen'!C71</f>
        <v>122731.45</v>
      </c>
      <c r="D74" s="41">
        <f>'10 felles'!D71+'20 fotball'!D74+'21 fotb.anl.'!D71+'22 småtrolluka'!D71+'30 ski'!D71+'31 skianlegg'!D71+'40 friidrett'!D71+'50 handball'!D71+'70 Tursti'!D72+'80 Rindalshallen'!D71</f>
        <v>85634.859999999986</v>
      </c>
      <c r="E74" s="58">
        <f>'10 felles'!E71+'20 fotball'!E74+'21 fotb.anl.'!E71+'22 småtrolluka'!E71+'30 ski'!E71+'31 skianlegg'!E71+'40 friidrett'!E71+'50 handball'!E71+'70 Tursti'!E72+'80 Rindalshallen'!E71</f>
        <v>124000</v>
      </c>
      <c r="F74" s="41">
        <f>'10 felles'!F71+'20 fotball'!F74+'21 fotb.anl.'!F71+'22 småtrolluka'!F71+'30 ski'!F71+'31 skianlegg'!F71+'40 friidrett'!F71+'50 handball'!F71+'70 Tursti'!F72+'80 Rindalshallen'!F71</f>
        <v>110000</v>
      </c>
      <c r="G74" s="18"/>
      <c r="H74" s="5"/>
    </row>
    <row r="75" spans="1:8" x14ac:dyDescent="0.35">
      <c r="A75" s="2">
        <v>6570</v>
      </c>
      <c r="B75" s="2" t="s">
        <v>87</v>
      </c>
      <c r="C75" s="58">
        <f>'10 felles'!C72+'20 fotball'!C75+'21 fotb.anl.'!C72+'22 småtrolluka'!C72+'30 ski'!C72+'31 skianlegg'!C72+'40 friidrett'!C72+'50 handball'!C72+'70 Tursti'!C73+'80 Rindalshallen'!C72</f>
        <v>274397.09000000003</v>
      </c>
      <c r="D75" s="41">
        <f>'10 felles'!D72+'20 fotball'!D75+'21 fotb.anl.'!D72+'22 småtrolluka'!D72+'30 ski'!D72+'31 skianlegg'!D72+'40 friidrett'!D72+'50 handball'!D72+'70 Tursti'!D73+'80 Rindalshallen'!D72</f>
        <v>110997.59</v>
      </c>
      <c r="E75" s="58">
        <f>'10 felles'!E72+'20 fotball'!E75+'21 fotb.anl.'!E72+'22 småtrolluka'!E72+'30 ski'!E72+'31 skianlegg'!E72+'40 friidrett'!E72+'50 handball'!E72+'70 Tursti'!E73+'80 Rindalshallen'!E72</f>
        <v>80000</v>
      </c>
      <c r="F75" s="41">
        <f>'10 felles'!F72+'20 fotball'!F75+'21 fotb.anl.'!F72+'22 småtrolluka'!F72+'30 ski'!F72+'31 skianlegg'!F72+'40 friidrett'!F72+'50 handball'!F72+'70 Tursti'!F73+'80 Rindalshallen'!F72</f>
        <v>130000</v>
      </c>
      <c r="G75" s="18"/>
      <c r="H75" s="5"/>
    </row>
    <row r="76" spans="1:8" s="7" customFormat="1" x14ac:dyDescent="0.35">
      <c r="A76" s="6">
        <v>66</v>
      </c>
      <c r="B76" s="6" t="s">
        <v>88</v>
      </c>
      <c r="C76" s="56">
        <f>C77+C78+C79</f>
        <v>331817.46000000002</v>
      </c>
      <c r="D76" s="50">
        <f>D77+D78+D79</f>
        <v>202243.14</v>
      </c>
      <c r="E76" s="56">
        <f>E77+E78+E79</f>
        <v>290500</v>
      </c>
      <c r="F76" s="50">
        <f>F77+F78+F79</f>
        <v>672500</v>
      </c>
      <c r="G76" s="19"/>
      <c r="H76" s="22"/>
    </row>
    <row r="77" spans="1:8" x14ac:dyDescent="0.35">
      <c r="A77" s="2">
        <v>6600</v>
      </c>
      <c r="B77" s="2" t="s">
        <v>89</v>
      </c>
      <c r="C77" s="58">
        <f>'10 felles'!C74+'20 fotball'!C77+'21 fotb.anl.'!C74+'22 småtrolluka'!C74+'30 ski'!C74+'31 skianlegg'!C74+'40 friidrett'!C74+'50 handball'!C74+'70 Tursti'!C75+'80 Rindalshallen'!C74</f>
        <v>223386.26</v>
      </c>
      <c r="D77" s="41">
        <f>'10 felles'!D74+'20 fotball'!D77+'21 fotb.anl.'!D74+'22 småtrolluka'!D74+'30 ski'!D74+'31 skianlegg'!D74+'40 friidrett'!D74+'50 handball'!D74+'70 Tursti'!D75+'80 Rindalshallen'!D74</f>
        <v>135292.28</v>
      </c>
      <c r="E77" s="58">
        <f>'10 felles'!E74+'20 fotball'!E77+'21 fotb.anl.'!E74+'22 småtrolluka'!E74+'30 ski'!E74+'31 skianlegg'!E74+'40 friidrett'!E74+'50 handball'!E74+'70 Tursti'!E75+'80 Rindalshallen'!E74</f>
        <v>210000</v>
      </c>
      <c r="F77" s="41">
        <f>'10 felles'!F74+'20 fotball'!F77+'21 fotb.anl.'!F74+'22 småtrolluka'!F74+'30 ski'!F74+'31 skianlegg'!F74+'40 friidrett'!F74+'50 handball'!F74+'70 Tursti'!F75+'80 Rindalshallen'!F74</f>
        <v>595000</v>
      </c>
      <c r="G77" s="18"/>
      <c r="H77" s="22"/>
    </row>
    <row r="78" spans="1:8" x14ac:dyDescent="0.35">
      <c r="A78" s="2">
        <v>6620</v>
      </c>
      <c r="B78" s="2" t="s">
        <v>90</v>
      </c>
      <c r="C78" s="58">
        <f>'10 felles'!C74+'20 fotball'!C78+'21 fotb.anl.'!C75+'22 småtrolluka'!C75+'30 ski'!C75+'31 skianlegg'!C75+'40 friidrett'!C75+'50 handball'!C75+'70 Tursti'!C76+'80 Rindalshallen'!C75</f>
        <v>21058.199999999997</v>
      </c>
      <c r="D78" s="41">
        <f>'10 felles'!D74+'20 fotball'!D78+'21 fotb.anl.'!D75+'22 småtrolluka'!D75+'30 ski'!D75+'31 skianlegg'!D75+'40 friidrett'!D75+'50 handball'!D75+'70 Tursti'!D76+'80 Rindalshallen'!D75</f>
        <v>43567.86</v>
      </c>
      <c r="E78" s="58">
        <f>'10 felles'!E74+'20 fotball'!E78+'21 fotb.anl.'!E75+'22 småtrolluka'!E75+'30 ski'!E75+'31 skianlegg'!E75+'40 friidrett'!E75+'50 handball'!E75+'70 Tursti'!E76+'80 Rindalshallen'!E75</f>
        <v>15500</v>
      </c>
      <c r="F78" s="41">
        <f>'10 felles'!F74+'20 fotball'!F78+'21 fotb.anl.'!F75+'22 småtrolluka'!F75+'30 ski'!F75+'31 skianlegg'!F75+'40 friidrett'!F75+'50 handball'!F75+'70 Tursti'!F76+'80 Rindalshallen'!F75</f>
        <v>17500</v>
      </c>
      <c r="G78" s="18"/>
      <c r="H78" s="22"/>
    </row>
    <row r="79" spans="1:8" x14ac:dyDescent="0.35">
      <c r="A79" s="2">
        <v>6640</v>
      </c>
      <c r="B79" s="2" t="s">
        <v>91</v>
      </c>
      <c r="C79" s="58">
        <f>'10 felles'!C75+'20 fotball'!C79+'21 fotb.anl.'!C76+'22 småtrolluka'!C76+'30 ski'!C76+'31 skianlegg'!C76+'40 friidrett'!C76+'50 handball'!C76+'70 Tursti'!C77+'80 Rindalshallen'!C76</f>
        <v>87373</v>
      </c>
      <c r="D79" s="41">
        <v>23383</v>
      </c>
      <c r="E79" s="58">
        <f>'10 felles'!E75+'20 fotball'!E79+'21 fotb.anl.'!E76+'22 småtrolluka'!E76+'30 ski'!E76+'31 skianlegg'!E76+'40 friidrett'!E76+'50 handball'!E76+'70 Tursti'!E77+'80 Rindalshallen'!E76</f>
        <v>65000</v>
      </c>
      <c r="F79" s="41">
        <f>'10 felles'!F75+'20 fotball'!F79+'21 fotb.anl.'!F76+'22 småtrolluka'!F76+'30 ski'!F76+'31 skianlegg'!F76+'40 friidrett'!F76+'50 handball'!F76+'70 Tursti'!F77+'80 Rindalshallen'!F76</f>
        <v>60000</v>
      </c>
      <c r="G79" s="18"/>
      <c r="H79" s="22"/>
    </row>
    <row r="80" spans="1:8" s="7" customFormat="1" x14ac:dyDescent="0.35">
      <c r="A80" s="6">
        <v>67</v>
      </c>
      <c r="B80" s="6" t="s">
        <v>92</v>
      </c>
      <c r="C80" s="56">
        <f>C81</f>
        <v>161371.68</v>
      </c>
      <c r="D80" s="50">
        <f>D81</f>
        <v>181760.28</v>
      </c>
      <c r="E80" s="56">
        <f>E81</f>
        <v>170000</v>
      </c>
      <c r="F80" s="50">
        <f>F81</f>
        <v>170000</v>
      </c>
      <c r="G80" s="19"/>
    </row>
    <row r="81" spans="1:7" x14ac:dyDescent="0.35">
      <c r="A81" s="2">
        <v>6705</v>
      </c>
      <c r="B81" s="2" t="s">
        <v>93</v>
      </c>
      <c r="C81" s="58">
        <f>'10 felles'!C77+'20 fotball'!C81+'21 fotb.anl.'!C78+'22 småtrolluka'!C78+'30 ski'!C78+'31 skianlegg'!C78+'40 friidrett'!C78+'50 handball'!C78+'70 Tursti'!C79+'80 Rindalshallen'!C78</f>
        <v>161371.68</v>
      </c>
      <c r="D81" s="41">
        <f>'10 felles'!D77+'20 fotball'!D81+'21 fotb.anl.'!D78+'22 småtrolluka'!D78+'30 ski'!D78+'31 skianlegg'!D78+'40 friidrett'!D78+'50 handball'!D78+'70 Tursti'!D79+'80 Rindalshallen'!D78</f>
        <v>181760.28</v>
      </c>
      <c r="E81" s="58">
        <f>'10 felles'!E77+'20 fotball'!E81+'21 fotb.anl.'!E78+'22 småtrolluka'!E78+'30 ski'!E78+'31 skianlegg'!E78+'40 friidrett'!E78+'50 handball'!E78+'70 Tursti'!E79+'80 Rindalshallen'!E78</f>
        <v>170000</v>
      </c>
      <c r="F81" s="41">
        <f>'10 felles'!F77+'20 fotball'!F81+'21 fotb.anl.'!F78+'22 småtrolluka'!F78+'30 ski'!F78+'31 skianlegg'!F78+'40 friidrett'!F78+'50 handball'!F78+'70 Tursti'!F79+'80 Rindalshallen'!F78</f>
        <v>170000</v>
      </c>
      <c r="G81" s="18"/>
    </row>
    <row r="82" spans="1:7" s="7" customFormat="1" x14ac:dyDescent="0.35">
      <c r="A82" s="6">
        <v>68</v>
      </c>
      <c r="B82" s="6" t="s">
        <v>94</v>
      </c>
      <c r="C82" s="56">
        <f>C83+C84+C85+C86</f>
        <v>41782.82</v>
      </c>
      <c r="D82" s="50">
        <f>D83+D84+D85+D86</f>
        <v>84639.37999999999</v>
      </c>
      <c r="E82" s="56">
        <f>E83+E84+E85+E86</f>
        <v>65000</v>
      </c>
      <c r="F82" s="50">
        <f>F83+F84+F85+F86</f>
        <v>110500</v>
      </c>
      <c r="G82" s="19"/>
    </row>
    <row r="83" spans="1:7" x14ac:dyDescent="0.35">
      <c r="A83" s="2">
        <v>6800</v>
      </c>
      <c r="B83" s="2" t="s">
        <v>95</v>
      </c>
      <c r="C83" s="58">
        <f>'10 felles'!C79+'20 fotball'!C83+'21 fotb.anl.'!C80+'22 småtrolluka'!C80+'30 ski'!C80+'31 skianlegg'!C80+'40 friidrett'!C80+'50 handball'!C80+'70 Tursti'!C81+'80 Rindalshallen'!C80</f>
        <v>374.12</v>
      </c>
      <c r="D83" s="41">
        <f>'10 felles'!D79+'20 fotball'!D83+'21 fotb.anl.'!D80+'22 småtrolluka'!D80+'30 ski'!D80+'31 skianlegg'!D80+'40 friidrett'!D80+'50 handball'!D80+'70 Tursti'!D81+'80 Rindalshallen'!D80</f>
        <v>519.20000000000005</v>
      </c>
      <c r="E83" s="58">
        <f>'10 felles'!E79+'20 fotball'!E83+'21 fotb.anl.'!E80+'22 småtrolluka'!E80+'30 ski'!E80+'31 skianlegg'!E80+'40 friidrett'!E80+'50 handball'!E80+'70 Tursti'!E81+'80 Rindalshallen'!E80</f>
        <v>5000</v>
      </c>
      <c r="F83" s="41">
        <f>'10 felles'!F79+'20 fotball'!F83+'21 fotb.anl.'!F80+'22 småtrolluka'!F80+'30 ski'!F80+'31 skianlegg'!F80+'40 friidrett'!F80+'50 handball'!F80+'70 Tursti'!F81+'80 Rindalshallen'!F80</f>
        <v>0</v>
      </c>
      <c r="G83" s="18"/>
    </row>
    <row r="84" spans="1:7" x14ac:dyDescent="0.35">
      <c r="A84" s="2">
        <v>6820</v>
      </c>
      <c r="B84" s="2" t="s">
        <v>96</v>
      </c>
      <c r="C84" s="58">
        <f>'10 felles'!C80+'20 fotball'!C84+'21 fotb.anl.'!C81+'22 småtrolluka'!C81+'30 ski'!C81+'31 skianlegg'!C81+'40 friidrett'!C81+'50 handball'!C81+'70 Tursti'!C82+'80 Rindalshallen'!C81</f>
        <v>258.5</v>
      </c>
      <c r="D84" s="41">
        <f>'10 felles'!D81+'20 fotball'!D84+'21 fotb.anl.'!D81+'22 småtrolluka'!D81+'30 ski'!D81+'31 skianlegg'!D81+'40 friidrett'!D81+'50 handball'!D81+'70 Tursti'!D82+'80 Rindalshallen'!D81</f>
        <v>0</v>
      </c>
      <c r="E84" s="58">
        <f>'10 felles'!E80+'20 fotball'!E84+'21 fotb.anl.'!E81+'22 småtrolluka'!E81+'30 ski'!E81+'31 skianlegg'!E81+'40 friidrett'!E81+'50 handball'!E81+'70 Tursti'!E82+'80 Rindalshallen'!E81</f>
        <v>0</v>
      </c>
      <c r="F84" s="41">
        <f>'10 felles'!F80+'20 fotball'!F84+'21 fotb.anl.'!F81+'22 småtrolluka'!F81+'30 ski'!F81+'31 skianlegg'!F81+'40 friidrett'!F81+'50 handball'!F81+'70 Tursti'!F82+'80 Rindalshallen'!F81</f>
        <v>0</v>
      </c>
      <c r="G84" s="18"/>
    </row>
    <row r="85" spans="1:7" x14ac:dyDescent="0.35">
      <c r="A85" s="2">
        <v>6840</v>
      </c>
      <c r="B85" s="2" t="s">
        <v>97</v>
      </c>
      <c r="C85" s="58">
        <f>'10 felles'!C81+'20 fotball'!C85+'21 fotb.anl.'!C82+'22 småtrolluka'!C82+'30 ski'!C82+'31 skianlegg'!C82+'40 friidrett'!C82+'50 handball'!C82+'70 Tursti'!C83+'80 Rindalshallen'!C82</f>
        <v>0</v>
      </c>
      <c r="D85" s="41">
        <f>'10 felles'!D82+'20 fotball'!D85+'21 fotb.anl.'!D82+'22 småtrolluka'!D82+'30 ski'!D82+'31 skianlegg'!D82+'40 friidrett'!D82+'50 handball'!D82+'70 Tursti'!D83+'80 Rindalshallen'!D82</f>
        <v>0</v>
      </c>
      <c r="E85" s="58">
        <f>'10 felles'!E81+'20 fotball'!E85+'21 fotb.anl.'!E82+'22 småtrolluka'!E82+'30 ski'!E82+'31 skianlegg'!E82+'40 friidrett'!E82+'50 handball'!E82+'70 Tursti'!E83+'80 Rindalshallen'!E82</f>
        <v>0</v>
      </c>
      <c r="F85" s="41">
        <f>'10 felles'!F81+'20 fotball'!F85+'21 fotb.anl.'!F82+'22 småtrolluka'!F82+'30 ski'!F82+'31 skianlegg'!F82+'40 friidrett'!F82+'50 handball'!F82+'70 Tursti'!F83+'80 Rindalshallen'!F82</f>
        <v>0</v>
      </c>
      <c r="G85" s="18"/>
    </row>
    <row r="86" spans="1:7" x14ac:dyDescent="0.35">
      <c r="A86" s="2">
        <v>6860</v>
      </c>
      <c r="B86" s="2" t="s">
        <v>98</v>
      </c>
      <c r="C86" s="58">
        <f>'10 felles'!C82+'20 fotball'!C86+'21 fotb.anl.'!C83+'22 småtrolluka'!C83+'30 ski'!C83+'31 skianlegg'!C83+'40 friidrett'!C83+'50 handball'!C83+'70 Tursti'!C84+'80 Rindalshallen'!C83</f>
        <v>41150.199999999997</v>
      </c>
      <c r="D86" s="41">
        <f>'10 felles'!D82+'20 fotball'!D86+'21 fotb.anl.'!D83+'22 småtrolluka'!D83+'30 ski'!D83+'31 skianlegg'!D83+'40 friidrett'!D83+'50 handball'!D83+'70 Tursti'!D84+'80 Rindalshallen'!D83</f>
        <v>84120.18</v>
      </c>
      <c r="E86" s="58">
        <f>'10 felles'!E82+'20 fotball'!E86+'21 fotb.anl.'!E83+'22 småtrolluka'!E83+'30 ski'!E83+'31 skianlegg'!E83+'40 friidrett'!E83+'50 handball'!E83+'70 Tursti'!E84+'80 Rindalshallen'!E83</f>
        <v>60000</v>
      </c>
      <c r="F86" s="41">
        <f>'10 felles'!F82+'20 fotball'!F86+'21 fotb.anl.'!F83+'22 småtrolluka'!F83+'30 ski'!F83+'31 skianlegg'!F83+'40 friidrett'!F83+'50 handball'!F83+'70 Tursti'!F84+'80 Rindalshallen'!F83</f>
        <v>110500</v>
      </c>
      <c r="G86" s="18"/>
    </row>
    <row r="87" spans="1:7" s="7" customFormat="1" x14ac:dyDescent="0.35">
      <c r="A87" s="6">
        <v>69</v>
      </c>
      <c r="B87" s="6" t="s">
        <v>99</v>
      </c>
      <c r="C87" s="56">
        <f>SUM(C88:C91)</f>
        <v>16234.7</v>
      </c>
      <c r="D87" s="50">
        <f>SUM(D88:D91)</f>
        <v>2757.9900000000002</v>
      </c>
      <c r="E87" s="56">
        <f>SUM(E88:E91)</f>
        <v>15600</v>
      </c>
      <c r="F87" s="50">
        <f>SUM(F88:F91)</f>
        <v>4000</v>
      </c>
      <c r="G87" s="19"/>
    </row>
    <row r="88" spans="1:7" s="7" customFormat="1" x14ac:dyDescent="0.35">
      <c r="A88" s="94">
        <v>6900</v>
      </c>
      <c r="B88" s="94" t="s">
        <v>100</v>
      </c>
      <c r="C88" s="58">
        <f>'10 felles'!C85+'20 fotball'!C88+'21 fotb.anl.'!C85+'22 småtrolluka'!C85+'30 ski'!C85+'31 skianlegg'!C85+'40 friidrett'!C85+'50 handball'!C85+'70 Tursti'!C86+'80 Rindalshallen'!C85</f>
        <v>15000</v>
      </c>
      <c r="D88" s="41">
        <f>'10 felles'!D85+'20 fotball'!D88+'21 fotb.anl.'!D85+'22 småtrolluka'!D85+'30 ski'!D85+'31 skianlegg'!D85+'40 friidrett'!D85+'50 handball'!D85+'70 Tursti'!D86+'80 Rindalshallen'!D85</f>
        <v>2279.9100000000003</v>
      </c>
      <c r="E88" s="58">
        <f>'10 felles'!E85+'20 fotball'!E88+'21 fotb.anl.'!E85+'22 småtrolluka'!E85+'30 ski'!E85+'31 skianlegg'!E85+'40 friidrett'!E85+'50 handball'!E85+'70 Tursti'!E86+'80 Rindalshallen'!E85</f>
        <v>15000</v>
      </c>
      <c r="F88" s="41">
        <f>'10 felles'!F85+'20 fotball'!F88+'21 fotb.anl.'!F85+'22 småtrolluka'!F85+'30 ski'!F85+'31 skianlegg'!F85+'40 friidrett'!F85+'50 handball'!F85+'70 Tursti'!F86+'80 Rindalshallen'!F85</f>
        <v>3200</v>
      </c>
      <c r="G88" s="19"/>
    </row>
    <row r="89" spans="1:7" x14ac:dyDescent="0.35">
      <c r="A89" s="2">
        <v>6907</v>
      </c>
      <c r="B89" s="2" t="s">
        <v>101</v>
      </c>
      <c r="C89" s="58">
        <f>'10 felles'!C86+'20 fotball'!C89+'21 fotb.anl.'!C86+'22 småtrolluka'!C86+'30 ski'!C86+'31 skianlegg'!C86+'40 friidrett'!C86+'50 handball'!C86+'70 Tursti'!C87+'80 Rindalshallen'!C86</f>
        <v>70.5</v>
      </c>
      <c r="D89" s="41">
        <f>'10 felles'!D86+'20 fotball'!D89+'21 fotb.anl.'!D86+'22 småtrolluka'!D86+'30 ski'!D86+'31 skianlegg'!D86+'40 friidrett'!D86+'50 handball'!D86+'70 Tursti'!D87+'80 Rindalshallen'!D86</f>
        <v>0</v>
      </c>
      <c r="E89" s="58">
        <f>'10 felles'!E86+'20 fotball'!E89+'21 fotb.anl.'!E86+'22 småtrolluka'!E86+'30 ski'!E86+'31 skianlegg'!E86+'40 friidrett'!E86+'50 handball'!E86+'70 Tursti'!E87+'80 Rindalshallen'!E86</f>
        <v>0</v>
      </c>
      <c r="F89" s="41">
        <f>'10 felles'!F86+'20 fotball'!F89+'21 fotb.anl.'!F86+'22 småtrolluka'!F86+'30 ski'!F86+'31 skianlegg'!F86+'40 friidrett'!F86+'50 handball'!F86+'70 Tursti'!F87+'80 Rindalshallen'!F86</f>
        <v>100</v>
      </c>
      <c r="G89" s="18"/>
    </row>
    <row r="90" spans="1:7" x14ac:dyDescent="0.35">
      <c r="A90" s="2">
        <v>6910</v>
      </c>
      <c r="B90" s="2" t="s">
        <v>99</v>
      </c>
      <c r="C90" s="58">
        <f>'10 felles'!C87+'20 fotball'!C90+'21 fotb.anl.'!C87+'22 småtrolluka'!C87+'30 ski'!C87+'31 skianlegg'!C87+'40 friidrett'!C87+'50 handball'!C87+'70 Tursti'!C88+'80 Rindalshallen'!C87</f>
        <v>0</v>
      </c>
      <c r="D90" s="41">
        <f>'10 felles'!D87+'20 fotball'!D90+'21 fotb.anl.'!D87+'22 småtrolluka'!D87+'30 ski'!D87+'31 skianlegg'!D87+'40 friidrett'!D87+'50 handball'!D87+'70 Tursti'!D88+'80 Rindalshallen'!D87</f>
        <v>0</v>
      </c>
      <c r="E90" s="58">
        <f>'10 felles'!E87+'20 fotball'!E90+'21 fotb.anl.'!E87+'22 småtrolluka'!E87+'30 ski'!E87+'31 skianlegg'!E87+'40 friidrett'!E87+'50 handball'!E87+'70 Tursti'!E88+'80 Rindalshallen'!E87</f>
        <v>0</v>
      </c>
      <c r="F90" s="41">
        <f>'10 felles'!F87+'20 fotball'!F90+'21 fotb.anl.'!F87+'22 småtrolluka'!F87+'30 ski'!F87+'31 skianlegg'!F87+'40 friidrett'!F87+'50 handball'!F87+'70 Tursti'!F88+'80 Rindalshallen'!F87</f>
        <v>0</v>
      </c>
      <c r="G90" s="18"/>
    </row>
    <row r="91" spans="1:7" x14ac:dyDescent="0.35">
      <c r="A91" s="2">
        <v>6940</v>
      </c>
      <c r="B91" s="2" t="s">
        <v>102</v>
      </c>
      <c r="C91" s="58">
        <f>'10 felles'!C88+'20 fotball'!C91+'21 fotb.anl.'!C88+'22 småtrolluka'!C88+'30 ski'!C88+'31 skianlegg'!C88+'40 friidrett'!C88+'50 handball'!C88+'70 Tursti'!C89+'80 Rindalshallen'!C88</f>
        <v>1164.2</v>
      </c>
      <c r="D91" s="41">
        <f>'10 felles'!D88+'20 fotball'!D91+'21 fotb.anl.'!D88+'22 småtrolluka'!D88+'30 ski'!D88+'31 skianlegg'!D88+'40 friidrett'!D88+'50 handball'!D88+'70 Tursti'!D89+'80 Rindalshallen'!D88</f>
        <v>478.08000000000004</v>
      </c>
      <c r="E91" s="58">
        <f>'10 felles'!E88+'20 fotball'!E91+'21 fotb.anl.'!E88+'22 småtrolluka'!E88+'30 ski'!E88+'31 skianlegg'!E88+'40 friidrett'!E88+'50 handball'!E88+'70 Tursti'!E89+'80 Rindalshallen'!E88</f>
        <v>600</v>
      </c>
      <c r="F91" s="41">
        <f>'10 felles'!F88+'20 fotball'!F91+'21 fotb.anl.'!F88+'22 småtrolluka'!F88+'30 ski'!F88+'31 skianlegg'!F88+'40 friidrett'!F88+'50 handball'!F88+'70 Tursti'!F89+'80 Rindalshallen'!F88</f>
        <v>700</v>
      </c>
      <c r="G91" s="18"/>
    </row>
    <row r="92" spans="1:7" s="7" customFormat="1" x14ac:dyDescent="0.35">
      <c r="A92" s="6">
        <v>71</v>
      </c>
      <c r="B92" s="6" t="s">
        <v>103</v>
      </c>
      <c r="C92" s="56">
        <f>SUM(C93:C98)</f>
        <v>339904.46999999991</v>
      </c>
      <c r="D92" s="50">
        <f>SUM(D93:D98)</f>
        <v>352777.64</v>
      </c>
      <c r="E92" s="56">
        <f>SUM(E93:E98)</f>
        <v>379000</v>
      </c>
      <c r="F92" s="50">
        <f>SUM(F93:F98)</f>
        <v>459000</v>
      </c>
      <c r="G92" s="19"/>
    </row>
    <row r="93" spans="1:7" x14ac:dyDescent="0.35">
      <c r="A93" s="2">
        <v>7100</v>
      </c>
      <c r="B93" s="2" t="s">
        <v>104</v>
      </c>
      <c r="C93" s="58">
        <f>'10 felles'!C90+'20 fotball'!C93+'21 fotb.anl.'!C90+'22 småtrolluka'!C90+'30 ski'!C90+'31 skianlegg'!C90+'40 friidrett'!C90+'50 handball'!C90+'70 Tursti'!C91+'80 Rindalshallen'!C90</f>
        <v>68190.299999999988</v>
      </c>
      <c r="D93" s="41">
        <f>'10 felles'!D90+'20 fotball'!D93+'21 fotb.anl.'!D90+'22 småtrolluka'!D90+'30 ski'!D90+'31 skianlegg'!D90+'40 friidrett'!D90+'50 handball'!D90+'70 Tursti'!D91+'80 Rindalshallen'!D90</f>
        <v>98595.12</v>
      </c>
      <c r="E93" s="58">
        <f>'10 felles'!E90+'20 fotball'!E93+'21 fotb.anl.'!E90+'22 småtrolluka'!E90+'30 ski'!E90+'31 skianlegg'!E90+'40 friidrett'!E90+'50 handball'!E90+'70 Tursti'!E91+'80 Rindalshallen'!E90</f>
        <v>90000</v>
      </c>
      <c r="F93" s="41">
        <f>'10 felles'!F90+'20 fotball'!F93+'21 fotb.anl.'!F90+'22 småtrolluka'!F90+'30 ski'!F90+'31 skianlegg'!F90+'40 friidrett'!F90+'50 handball'!F90+'70 Tursti'!F91+'80 Rindalshallen'!F90</f>
        <v>105000</v>
      </c>
      <c r="G93" s="18"/>
    </row>
    <row r="94" spans="1:7" x14ac:dyDescent="0.35">
      <c r="A94" s="2">
        <v>7140</v>
      </c>
      <c r="B94" s="2" t="s">
        <v>105</v>
      </c>
      <c r="C94" s="58">
        <f>'10 felles'!C91+'20 fotball'!C94+'21 fotb.anl.'!C91+'22 småtrolluka'!C91+'30 ski'!C91+'31 skianlegg'!C91+'40 friidrett'!C91+'50 handball'!C91+'70 Tursti'!C92+'80 Rindalshallen'!C91</f>
        <v>173546.52</v>
      </c>
      <c r="D94" s="41">
        <f>'10 felles'!D91+'20 fotball'!D94+'21 fotb.anl.'!D91+'22 småtrolluka'!D91+'30 ski'!D91+'31 skianlegg'!D91+'40 friidrett'!D91+'50 handball'!D91+'70 Tursti'!D92+'80 Rindalshallen'!D91</f>
        <v>200108</v>
      </c>
      <c r="E94" s="58">
        <f>'10 felles'!E91+'20 fotball'!E94+'21 fotb.anl.'!E91+'22 småtrolluka'!E91+'30 ski'!E91+'31 skianlegg'!E91+'40 friidrett'!E91+'50 handball'!E91+'70 Tursti'!E92+'80 Rindalshallen'!E91</f>
        <v>198000</v>
      </c>
      <c r="F94" s="41">
        <f>'10 felles'!F91+'20 fotball'!F94+'21 fotb.anl.'!F91+'22 småtrolluka'!F91+'30 ski'!F91+'31 skianlegg'!F91+'40 friidrett'!F91+'50 handball'!F91+'70 Tursti'!F92+'80 Rindalshallen'!F91</f>
        <v>243500</v>
      </c>
      <c r="G94" s="18"/>
    </row>
    <row r="95" spans="1:7" x14ac:dyDescent="0.35">
      <c r="A95" s="2">
        <v>7141</v>
      </c>
      <c r="B95" s="2" t="s">
        <v>106</v>
      </c>
      <c r="C95" s="58">
        <f>'10 felles'!C92+'20 fotball'!C95+'21 fotb.anl.'!C92+'22 småtrolluka'!C92+'30 ski'!C92+'31 skianlegg'!C92+'40 friidrett'!C92+'50 handball'!C92+'70 Tursti'!C93+'80 Rindalshallen'!C92</f>
        <v>46638</v>
      </c>
      <c r="D95" s="41">
        <f>'10 felles'!D92+'20 fotball'!D95+'21 fotb.anl.'!D92+'22 småtrolluka'!D92+'30 ski'!D92+'31 skianlegg'!D92+'40 friidrett'!D92+'50 handball'!D92+'70 Tursti'!D93+'80 Rindalshallen'!D92</f>
        <v>45595</v>
      </c>
      <c r="E95" s="58">
        <f>'10 felles'!E92+'20 fotball'!E95+'21 fotb.anl.'!E92+'22 småtrolluka'!E92+'30 ski'!E92+'31 skianlegg'!E92+'40 friidrett'!E92+'50 handball'!E92+'70 Tursti'!E93+'80 Rindalshallen'!E92</f>
        <v>72000</v>
      </c>
      <c r="F95" s="41">
        <f>'10 felles'!F92+'20 fotball'!F95+'21 fotb.anl.'!F92+'22 småtrolluka'!F92+'30 ski'!F92+'31 skianlegg'!F92+'40 friidrett'!F92+'50 handball'!F92+'70 Tursti'!F93+'80 Rindalshallen'!F92</f>
        <v>100000</v>
      </c>
      <c r="G95" s="18"/>
    </row>
    <row r="96" spans="1:7" x14ac:dyDescent="0.35">
      <c r="A96" s="2">
        <v>7145</v>
      </c>
      <c r="B96" s="2" t="s">
        <v>107</v>
      </c>
      <c r="C96" s="58">
        <f>'10 felles'!C93+'20 fotball'!C96+'21 fotb.anl.'!C93+'22 småtrolluka'!C93+'30 ski'!C93+'31 skianlegg'!C93+'40 friidrett'!C93+'50 handball'!C93+'70 Tursti'!C94+'80 Rindalshallen'!C93</f>
        <v>33252.740000000005</v>
      </c>
      <c r="D96" s="41">
        <f>'10 felles'!D93+'20 fotball'!D96+'21 fotb.anl.'!D93+'22 småtrolluka'!D93+'30 ski'!D93+'31 skianlegg'!D93+'40 friidrett'!D93+'50 handball'!D93+'70 Tursti'!D94+'80 Rindalshallen'!D93</f>
        <v>0</v>
      </c>
      <c r="E96" s="58">
        <f>'10 felles'!E93+'20 fotball'!E96+'21 fotb.anl.'!E93+'22 småtrolluka'!E93+'30 ski'!E93+'31 skianlegg'!E93+'40 friidrett'!E93+'50 handball'!E93+'70 Tursti'!E94+'80 Rindalshallen'!E93</f>
        <v>10000</v>
      </c>
      <c r="F96" s="41">
        <v>0</v>
      </c>
      <c r="G96" s="18"/>
    </row>
    <row r="97" spans="1:7" x14ac:dyDescent="0.35">
      <c r="A97" s="2">
        <v>7150</v>
      </c>
      <c r="B97" s="2" t="s">
        <v>108</v>
      </c>
      <c r="C97" s="58">
        <f>'10 felles'!C94+'20 fotball'!C97+'21 fotb.anl.'!C94+'22 småtrolluka'!C94+'30 ski'!C94+'31 skianlegg'!C94+'40 friidrett'!C94+'50 handball'!C94+'70 Tursti'!C95+'80 Rindalshallen'!C94</f>
        <v>18276.91</v>
      </c>
      <c r="D97" s="41">
        <f>'10 felles'!D94+'20 fotball'!D97+'21 fotb.anl.'!D94+'22 småtrolluka'!D94+'30 ski'!D94+'31 skianlegg'!D94+'40 friidrett'!D94+'50 handball'!D94+'70 Tursti'!D95+'80 Rindalshallen'!D94</f>
        <v>8479.52</v>
      </c>
      <c r="E97" s="58">
        <f>'10 felles'!E94+'20 fotball'!E97+'21 fotb.anl.'!E94+'22 småtrolluka'!E94+'30 ski'!E94+'31 skianlegg'!E94+'40 friidrett'!E94+'50 handball'!E94+'70 Tursti'!E95+'80 Rindalshallen'!E94</f>
        <v>9000</v>
      </c>
      <c r="F97" s="41">
        <f>'10 felles'!F94+'20 fotball'!F97+'21 fotb.anl.'!F94+'22 småtrolluka'!F94+'30 ski'!F94+'31 skianlegg'!F94+'40 friidrett'!F94+'50 handball'!F94+'70 Tursti'!F95+'80 Rindalshallen'!F94</f>
        <v>10500</v>
      </c>
      <c r="G97" s="18"/>
    </row>
    <row r="98" spans="1:7" x14ac:dyDescent="0.35">
      <c r="A98" s="2">
        <v>7190</v>
      </c>
      <c r="B98" s="2" t="s">
        <v>109</v>
      </c>
      <c r="C98" s="58">
        <f>'10 felles'!C95+'20 fotball'!C98+'21 fotb.anl.'!C95+'22 småtrolluka'!C95+'30 ski'!C95+'31 skianlegg'!C95+'40 friidrett'!C95+'50 handball'!C95+'70 Tursti'!C96+'80 Rindalshallen'!C95</f>
        <v>0</v>
      </c>
      <c r="D98" s="41">
        <f>'10 felles'!D95+'20 fotball'!D98+'21 fotb.anl.'!D95+'22 småtrolluka'!D95+'30 ski'!D95+'31 skianlegg'!D95+'40 friidrett'!D95+'50 handball'!D95+'70 Tursti'!D96+'80 Rindalshallen'!D95</f>
        <v>0</v>
      </c>
      <c r="E98" s="58">
        <f>'10 felles'!E95+'20 fotball'!E98+'21 fotb.anl.'!E95+'22 småtrolluka'!E95+'30 ski'!E95+'31 skianlegg'!E95+'40 friidrett'!E95+'50 handball'!E95+'70 Tursti'!E96+'80 Rindalshallen'!E95</f>
        <v>0</v>
      </c>
      <c r="F98" s="41">
        <f>'10 felles'!F95+'20 fotball'!F98+'21 fotb.anl.'!F95+'22 småtrolluka'!F95+'30 ski'!F95+'31 skianlegg'!F95+'40 friidrett'!F95+'50 handball'!F95+'70 Tursti'!F96+'80 Rindalshallen'!F95</f>
        <v>0</v>
      </c>
      <c r="G98" s="18"/>
    </row>
    <row r="99" spans="1:7" s="7" customFormat="1" x14ac:dyDescent="0.35">
      <c r="A99" s="6">
        <v>73</v>
      </c>
      <c r="B99" s="6" t="s">
        <v>110</v>
      </c>
      <c r="C99" s="56">
        <f>C100+C101+C102</f>
        <v>391344.55000000005</v>
      </c>
      <c r="D99" s="50">
        <f>D100+D101+D102</f>
        <v>360240</v>
      </c>
      <c r="E99" s="56">
        <f>E100+E101+E102</f>
        <v>219500</v>
      </c>
      <c r="F99" s="50">
        <f>F100+F101+F102</f>
        <v>257500</v>
      </c>
      <c r="G99" s="19"/>
    </row>
    <row r="100" spans="1:7" x14ac:dyDescent="0.35">
      <c r="A100" s="2">
        <v>7300</v>
      </c>
      <c r="B100" s="2" t="s">
        <v>111</v>
      </c>
      <c r="C100" s="58">
        <f>'10 felles'!C97+'20 fotball'!C100+'21 fotb.anl.'!C97+'22 småtrolluka'!C97+'30 ski'!C97+'31 skianlegg'!C97+'40 friidrett'!C97+'50 handball'!C97+'70 Tursti'!C98+'80 Rindalshallen'!C97</f>
        <v>29400</v>
      </c>
      <c r="D100" s="41">
        <f>'10 felles'!D97+'20 fotball'!D100+'21 fotb.anl.'!D97+'22 småtrolluka'!D97+'30 ski'!D97+'31 skianlegg'!D97+'40 friidrett'!D97+'50 handball'!D97+'70 Tursti'!D98+'80 Rindalshallen'!D97</f>
        <v>31500</v>
      </c>
      <c r="E100" s="58">
        <f>'10 felles'!E97+'20 fotball'!E100+'21 fotb.anl.'!E97+'22 småtrolluka'!E97+'30 ski'!E97+'31 skianlegg'!E97+'40 friidrett'!E97+'50 handball'!E97+'70 Tursti'!E98+'80 Rindalshallen'!E97</f>
        <v>20000</v>
      </c>
      <c r="F100" s="41">
        <f>'10 felles'!F97+'20 fotball'!F100+'21 fotb.anl.'!F97+'22 småtrolluka'!F97+'30 ski'!F97+'31 skianlegg'!F97+'40 friidrett'!F97+'50 handball'!F97+'70 Tursti'!F98+'80 Rindalshallen'!F97</f>
        <v>20000</v>
      </c>
      <c r="G100" s="18"/>
    </row>
    <row r="101" spans="1:7" x14ac:dyDescent="0.35">
      <c r="A101" s="2">
        <v>7320</v>
      </c>
      <c r="B101" s="2" t="s">
        <v>112</v>
      </c>
      <c r="C101" s="58">
        <f>'10 felles'!C98+'20 fotball'!C101+'21 fotb.anl.'!C98+'22 småtrolluka'!C98+'30 ski'!C98+'31 skianlegg'!C98+'40 friidrett'!C98+'50 handball'!C98+'70 Tursti'!C99+'80 Rindalshallen'!C98</f>
        <v>103010.2</v>
      </c>
      <c r="D101" s="41">
        <f>'10 felles'!D98+'20 fotball'!D101+'21 fotb.anl.'!D98+'22 småtrolluka'!D98+'30 ski'!D98+'31 skianlegg'!D98+'40 friidrett'!D98+'50 handball'!D98+'70 Tursti'!D99+'80 Rindalshallen'!D98</f>
        <v>8053</v>
      </c>
      <c r="E101" s="58">
        <f>'10 felles'!E98+'20 fotball'!E101+'21 fotb.anl.'!E98+'22 småtrolluka'!E98+'30 ski'!E98+'31 skianlegg'!E98+'40 friidrett'!E98+'50 handball'!E98+'70 Tursti'!E99+'80 Rindalshallen'!E98</f>
        <v>12000</v>
      </c>
      <c r="F101" s="41">
        <f>'10 felles'!F98+'20 fotball'!F101+'21 fotb.anl.'!F98+'22 småtrolluka'!F98+'30 ski'!F98+'31 skianlegg'!F98+'40 friidrett'!F98+'50 handball'!F98+'70 Tursti'!F99+'80 Rindalshallen'!F98</f>
        <v>12500</v>
      </c>
      <c r="G101" s="18"/>
    </row>
    <row r="102" spans="1:7" x14ac:dyDescent="0.35">
      <c r="A102" s="2">
        <v>7390</v>
      </c>
      <c r="B102" s="2" t="s">
        <v>113</v>
      </c>
      <c r="C102" s="58">
        <f>'10 felles'!C99+'20 fotball'!C102+'21 fotb.anl.'!C99+'22 småtrolluka'!C99+'30 ski'!C99+'31 skianlegg'!C99+'40 friidrett'!C99+'50 handball'!C99+'70 Tursti'!C100+'80 Rindalshallen'!C99</f>
        <v>258934.35</v>
      </c>
      <c r="D102" s="41">
        <f>'10 felles'!D99+'20 fotball'!D102+'21 fotb.anl.'!D99+'22 småtrolluka'!D99+'30 ski'!D99+'31 skianlegg'!D99+'40 friidrett'!D99+'50 handball'!D99+'70 Tursti'!D100+'80 Rindalshallen'!D99</f>
        <v>320687</v>
      </c>
      <c r="E102" s="58">
        <f>'10 felles'!E99+'20 fotball'!E102+'21 fotb.anl.'!E99+'22 småtrolluka'!E99+'30 ski'!E99+'31 skianlegg'!E99+'40 friidrett'!E99+'50 handball'!E99+'70 Tursti'!E100+'80 Rindalshallen'!E99</f>
        <v>187500</v>
      </c>
      <c r="F102" s="41">
        <f>'10 felles'!F99+'20 fotball'!F102+'21 fotb.anl.'!F99+'22 småtrolluka'!F99+'30 ski'!F99+'31 skianlegg'!F99+'40 friidrett'!F99+'50 handball'!F99+'70 Tursti'!F100+'80 Rindalshallen'!F99</f>
        <v>225000</v>
      </c>
      <c r="G102" s="18"/>
    </row>
    <row r="103" spans="1:7" s="7" customFormat="1" x14ac:dyDescent="0.35">
      <c r="A103" s="6">
        <v>74</v>
      </c>
      <c r="B103" s="6" t="s">
        <v>114</v>
      </c>
      <c r="C103" s="56">
        <f>SUM(C104:C105)</f>
        <v>132045</v>
      </c>
      <c r="D103" s="50">
        <f>SUM(D104:D105)</f>
        <v>131675</v>
      </c>
      <c r="E103" s="56">
        <f>SUM(E104:E105)</f>
        <v>140250</v>
      </c>
      <c r="F103" s="50">
        <f>SUM(F104:F105)</f>
        <v>140500</v>
      </c>
      <c r="G103" s="19"/>
    </row>
    <row r="104" spans="1:7" x14ac:dyDescent="0.35">
      <c r="A104" s="2">
        <v>7400</v>
      </c>
      <c r="B104" s="2" t="s">
        <v>115</v>
      </c>
      <c r="C104" s="58">
        <f>'10 felles'!C101+'20 fotball'!C104+'21 fotb.anl.'!C101+'22 småtrolluka'!C101+'30 ski'!C101+'31 skianlegg'!C101+'40 friidrett'!C101+'50 handball'!C101+'70 Tursti'!C102+'80 Rindalshallen'!C101</f>
        <v>32045</v>
      </c>
      <c r="D104" s="41">
        <f>'10 felles'!D101+'20 fotball'!D104+'21 fotb.anl.'!D101+'22 småtrolluka'!D101+'30 ski'!D101+'31 skianlegg'!D101+'40 friidrett'!D101+'50 handball'!D101+'70 Tursti'!D102+'80 Rindalshallen'!D101</f>
        <v>31675</v>
      </c>
      <c r="E104" s="58">
        <f>'10 felles'!E101+'20 fotball'!E104+'21 fotb.anl.'!E101+'22 småtrolluka'!E101+'30 ski'!E101+'31 skianlegg'!E101+'40 friidrett'!E101+'50 handball'!E101+'70 Tursti'!E102+'80 Rindalshallen'!E101</f>
        <v>39750</v>
      </c>
      <c r="F104" s="41">
        <f>'10 felles'!F101+'20 fotball'!F104+'21 fotb.anl.'!F101+'22 småtrolluka'!F101+'30 ski'!F101+'31 skianlegg'!F101+'40 friidrett'!F101+'50 handball'!F101+'70 Tursti'!F102+'80 Rindalshallen'!F101</f>
        <v>39500</v>
      </c>
      <c r="G104" s="18"/>
    </row>
    <row r="105" spans="1:7" x14ac:dyDescent="0.35">
      <c r="A105" s="2">
        <v>7430</v>
      </c>
      <c r="B105" s="2" t="s">
        <v>36</v>
      </c>
      <c r="C105" s="58">
        <f>'10 felles'!C102+'20 fotball'!C105+'21 fotb.anl.'!C102+'22 småtrolluka'!C102+'30 ski'!C102+'31 skianlegg'!C102+'40 friidrett'!C102+'50 handball'!C102+'70 Tursti'!C103+'80 Rindalshallen'!C102</f>
        <v>100000</v>
      </c>
      <c r="D105" s="41">
        <f>'10 felles'!D102+'20 fotball'!D105+'21 fotb.anl.'!D102+'22 småtrolluka'!D102+'30 ski'!D102+'31 skianlegg'!D102+'40 friidrett'!D102+'50 handball'!D102+'70 Tursti'!D103+'80 Rindalshallen'!D102</f>
        <v>100000</v>
      </c>
      <c r="E105" s="58">
        <f>'10 felles'!E102+'20 fotball'!E105+'21 fotb.anl.'!E102+'22 småtrolluka'!E102+'30 ski'!E102+'31 skianlegg'!E102+'40 friidrett'!E102+'50 handball'!E102+'70 Tursti'!E103+'80 Rindalshallen'!E102</f>
        <v>100500</v>
      </c>
      <c r="F105" s="41">
        <f>'10 felles'!F102+'20 fotball'!F105+'21 fotb.anl.'!F102+'22 småtrolluka'!F102+'30 ski'!F102+'31 skianlegg'!F102+'40 friidrett'!F102+'50 handball'!F102+'70 Tursti'!F103+'80 Rindalshallen'!F102</f>
        <v>101000</v>
      </c>
      <c r="G105" s="18"/>
    </row>
    <row r="106" spans="1:7" s="7" customFormat="1" x14ac:dyDescent="0.35">
      <c r="A106" s="6">
        <v>75</v>
      </c>
      <c r="B106" s="6" t="s">
        <v>118</v>
      </c>
      <c r="C106" s="56">
        <f>C107</f>
        <v>71973</v>
      </c>
      <c r="D106" s="50">
        <f>D107</f>
        <v>67465</v>
      </c>
      <c r="E106" s="56">
        <f>E107</f>
        <v>66600</v>
      </c>
      <c r="F106" s="50">
        <f>F107</f>
        <v>75200</v>
      </c>
      <c r="G106" s="19"/>
    </row>
    <row r="107" spans="1:7" x14ac:dyDescent="0.35">
      <c r="A107" s="2">
        <v>7500</v>
      </c>
      <c r="B107" s="2" t="s">
        <v>118</v>
      </c>
      <c r="C107" s="58">
        <f>'10 felles'!C104+'20 fotball'!C107+'21 fotb.anl.'!C104+'22 småtrolluka'!C104+'30 ski'!C104+'31 skianlegg'!C104+'40 friidrett'!C104+'50 handball'!C104+'70 Tursti'!C105+'80 Rindalshallen'!C104</f>
        <v>71973</v>
      </c>
      <c r="D107" s="41">
        <f>'10 felles'!D104+'20 fotball'!D107+'21 fotb.anl.'!D104+'22 småtrolluka'!D104+'30 ski'!D104+'31 skianlegg'!D104+'40 friidrett'!D104+'50 handball'!D104+'70 Tursti'!D105+'80 Rindalshallen'!D104</f>
        <v>67465</v>
      </c>
      <c r="E107" s="58">
        <f>'10 felles'!E104+'20 fotball'!E107+'21 fotb.anl.'!E104+'22 småtrolluka'!E104+'30 ski'!E104+'31 skianlegg'!E104+'40 friidrett'!E104+'50 handball'!E104+'70 Tursti'!E105+'80 Rindalshallen'!E104</f>
        <v>66600</v>
      </c>
      <c r="F107" s="41">
        <f>'10 felles'!F104+'20 fotball'!F107+'21 fotb.anl.'!F104+'22 småtrolluka'!F104+'30 ski'!F104+'31 skianlegg'!F104+'40 friidrett'!F104+'50 handball'!F104+'70 Tursti'!F105+'80 Rindalshallen'!F104</f>
        <v>75200</v>
      </c>
      <c r="G107" s="18"/>
    </row>
    <row r="108" spans="1:7" s="7" customFormat="1" x14ac:dyDescent="0.35">
      <c r="A108" s="6">
        <v>77</v>
      </c>
      <c r="B108" s="6" t="s">
        <v>119</v>
      </c>
      <c r="C108" s="56">
        <f>SUM(C109:C113)</f>
        <v>73359.319999999992</v>
      </c>
      <c r="D108" s="50">
        <f>SUM(D109:D113)</f>
        <v>93314.970000000016</v>
      </c>
      <c r="E108" s="56">
        <f>SUM(E109:E113)</f>
        <v>80400</v>
      </c>
      <c r="F108" s="50">
        <f>SUM(F109:F113)</f>
        <v>85800</v>
      </c>
      <c r="G108" s="19"/>
    </row>
    <row r="109" spans="1:7" x14ac:dyDescent="0.35">
      <c r="A109" s="2">
        <v>7710</v>
      </c>
      <c r="B109" s="2" t="s">
        <v>120</v>
      </c>
      <c r="C109" s="58">
        <f>'10 felles'!C106+'20 fotball'!C109+'21 fotb.anl.'!C106+'22 småtrolluka'!C106+'30 ski'!C106+'31 skianlegg'!C106+'40 friidrett'!C106+'50 handball'!C106+'70 Tursti'!C107+'80 Rindalshallen'!C106</f>
        <v>6223.3</v>
      </c>
      <c r="D109" s="41">
        <f>'10 felles'!D106+'20 fotball'!D109+'21 fotb.anl.'!D106+'22 småtrolluka'!D106+'30 ski'!D106+'31 skianlegg'!D106+'40 friidrett'!D106+'50 handball'!D106+'70 Tursti'!D107+'80 Rindalshallen'!D106</f>
        <v>5249.5</v>
      </c>
      <c r="E109" s="58">
        <f>'10 felles'!E106+'20 fotball'!E109+'21 fotb.anl.'!E106+'22 småtrolluka'!E106+'30 ski'!E106+'31 skianlegg'!E106+'40 friidrett'!E106+'50 handball'!E106+'70 Tursti'!E107+'80 Rindalshallen'!E106</f>
        <v>9000</v>
      </c>
      <c r="F109" s="41">
        <f>'10 felles'!F106+'20 fotball'!F109+'21 fotb.anl.'!F106+'22 småtrolluka'!F106+'30 ski'!F106+'31 skianlegg'!F106+'40 friidrett'!F106+'50 handball'!F106+'70 Tursti'!F107+'80 Rindalshallen'!F106</f>
        <v>12500</v>
      </c>
      <c r="G109" s="18"/>
    </row>
    <row r="110" spans="1:7" x14ac:dyDescent="0.35">
      <c r="A110" s="2">
        <v>7770</v>
      </c>
      <c r="B110" s="2" t="s">
        <v>121</v>
      </c>
      <c r="C110" s="58">
        <f>'10 felles'!C107+'20 fotball'!C110+'21 fotb.anl.'!C107+'22 småtrolluka'!C107+'30 ski'!C107+'31 skianlegg'!C107+'40 friidrett'!C107+'50 handball'!C107+'70 Tursti'!C108+'80 Rindalshallen'!C107</f>
        <v>3385.18</v>
      </c>
      <c r="D110" s="41">
        <f>'10 felles'!D107+'20 fotball'!D110+'21 fotb.anl.'!D107+'22 småtrolluka'!D107+'30 ski'!D107+'31 skianlegg'!D107+'40 friidrett'!D107+'50 handball'!D107+'70 Tursti'!D108+'80 Rindalshallen'!D107</f>
        <v>4710.28</v>
      </c>
      <c r="E110" s="58">
        <f>'10 felles'!E107+'20 fotball'!E110+'21 fotb.anl.'!E107+'22 småtrolluka'!E107+'30 ski'!E107+'31 skianlegg'!E107+'40 friidrett'!E107+'50 handball'!E107+'70 Tursti'!E108+'80 Rindalshallen'!E107</f>
        <v>3100</v>
      </c>
      <c r="F110" s="41">
        <f>'10 felles'!F107+'20 fotball'!F110+'21 fotb.anl.'!F107+'22 småtrolluka'!F107+'30 ski'!F107+'31 skianlegg'!F107+'40 friidrett'!F107+'50 handball'!F107+'70 Tursti'!F108+'80 Rindalshallen'!F107</f>
        <v>3000</v>
      </c>
      <c r="G110" s="18"/>
    </row>
    <row r="111" spans="1:7" x14ac:dyDescent="0.35">
      <c r="A111" s="2">
        <v>7790</v>
      </c>
      <c r="B111" s="2" t="s">
        <v>122</v>
      </c>
      <c r="C111" s="58">
        <f>'10 felles'!C108+'20 fotball'!C111+'21 fotb.anl.'!C108+'22 småtrolluka'!C108+'30 ski'!C108+'31 skianlegg'!C108+'40 friidrett'!C108+'50 handball'!C108+'70 Tursti'!C109+'80 Rindalshallen'!C108</f>
        <v>12329.519999999999</v>
      </c>
      <c r="D111" s="41">
        <f>'10 felles'!D108+'20 fotball'!D111+'21 fotb.anl.'!D108+'22 småtrolluka'!D108+'30 ski'!D108+'31 skianlegg'!D108+'40 friidrett'!D108+'50 handball'!D108+'70 Tursti'!D109+'80 Rindalshallen'!D108</f>
        <v>12829.77</v>
      </c>
      <c r="E111" s="58">
        <f>'10 felles'!E108+'20 fotball'!E111+'21 fotb.anl.'!E108+'22 småtrolluka'!E108+'30 ski'!E108+'31 skianlegg'!E108+'40 friidrett'!E108+'50 handball'!E108+'70 Tursti'!E109+'80 Rindalshallen'!E108</f>
        <v>11000</v>
      </c>
      <c r="F111" s="41">
        <f>'10 felles'!F108+'20 fotball'!F111+'21 fotb.anl.'!F108+'22 småtrolluka'!F108+'30 ski'!F108+'31 skianlegg'!F108+'40 friidrett'!F108+'50 handball'!F108+'70 Tursti'!F109+'80 Rindalshallen'!F108</f>
        <v>11000</v>
      </c>
      <c r="G111" s="18"/>
    </row>
    <row r="112" spans="1:7" x14ac:dyDescent="0.35">
      <c r="A112" s="2">
        <v>7791</v>
      </c>
      <c r="B112" s="2" t="s">
        <v>123</v>
      </c>
      <c r="C112" s="58">
        <f>'10 felles'!C109+'20 fotball'!C112+'21 fotb.anl.'!C109+'22 småtrolluka'!C109+'30 ski'!C109+'31 skianlegg'!C109+'40 friidrett'!C109+'50 handball'!C109+'70 Tursti'!C110+'80 Rindalshallen'!C109</f>
        <v>51421.319999999992</v>
      </c>
      <c r="D112" s="41">
        <f>'10 felles'!D109+'20 fotball'!D112+'21 fotb.anl.'!D109+'22 småtrolluka'!D109+'30 ski'!D109+'31 skianlegg'!D109+'40 friidrett'!D109+'50 handball'!D109+'70 Tursti'!D110+'80 Rindalshallen'!D109</f>
        <v>70525.420000000013</v>
      </c>
      <c r="E112" s="58">
        <f>'10 felles'!E109+'20 fotball'!E112+'21 fotb.anl.'!E109+'22 småtrolluka'!E109+'30 ski'!E109+'31 skianlegg'!E109+'40 friidrett'!E109+'50 handball'!E109+'70 Tursti'!E110+'80 Rindalshallen'!E109</f>
        <v>57300</v>
      </c>
      <c r="F112" s="41">
        <f>'10 felles'!F109+'20 fotball'!F112+'21 fotb.anl.'!F109+'22 småtrolluka'!F109+'30 ski'!F109+'31 skianlegg'!F109+'40 friidrett'!F109+'50 handball'!F109+'70 Tursti'!F110+'80 Rindalshallen'!F109</f>
        <v>59300</v>
      </c>
      <c r="G112" s="18"/>
    </row>
    <row r="113" spans="1:7" x14ac:dyDescent="0.35">
      <c r="A113" s="2">
        <v>7830</v>
      </c>
      <c r="B113" s="2" t="s">
        <v>124</v>
      </c>
      <c r="C113" s="58">
        <f>'10 felles'!C110+'20 fotball'!C113+'21 fotb.anl.'!C110+'22 småtrolluka'!C110+'30 ski'!C110+'31 skianlegg'!C110+'40 friidrett'!C110+'50 handball'!C110+'70 Tursti'!C111+'80 Rindalshallen'!C110</f>
        <v>0</v>
      </c>
      <c r="D113" s="41">
        <f>'10 felles'!D110+'20 fotball'!D113+'21 fotb.anl.'!D110+'22 småtrolluka'!D110+'30 ski'!D110+'31 skianlegg'!D110+'40 friidrett'!D110+'50 handball'!D110+'70 Tursti'!D111+'80 Rindalshallen'!D110</f>
        <v>0</v>
      </c>
      <c r="E113" s="58">
        <f>'10 felles'!E110+'20 fotball'!E113+'21 fotb.anl.'!E110+'22 småtrolluka'!E110+'30 ski'!E110+'31 skianlegg'!E110+'40 friidrett'!E110+'50 handball'!E110+'70 Tursti'!E111+'80 Rindalshallen'!E110</f>
        <v>0</v>
      </c>
      <c r="F113" s="41">
        <f>'10 felles'!F110+'20 fotball'!F113+'21 fotb.anl.'!F110+'22 småtrolluka'!F110+'30 ski'!F110+'31 skianlegg'!F110+'40 friidrett'!F110+'50 handball'!F110+'70 Tursti'!F111+'80 Rindalshallen'!F110</f>
        <v>0</v>
      </c>
      <c r="G113" s="18"/>
    </row>
    <row r="114" spans="1:7" ht="15" thickBot="1" x14ac:dyDescent="0.4">
      <c r="A114" s="29"/>
      <c r="B114" s="30" t="s">
        <v>125</v>
      </c>
      <c r="C114" s="82">
        <f>C36+C43+C48+C51+C54+C56+C62+C67+C76+C80+C82+C87+C92+C99+C103+C106+C108</f>
        <v>4073034.86</v>
      </c>
      <c r="D114" s="52">
        <f>D36+D43+D48+D51+D54+D56+D62+D67+D76+D80+D82+D87+D92+D99+D103+D106+D108</f>
        <v>3979644.0300000003</v>
      </c>
      <c r="E114" s="82">
        <f>E36+E43+E48+E51+E54+E56+E62+E67+E76+E80+E82+E87+E92+E99+E103+E106+E108</f>
        <v>3868550</v>
      </c>
      <c r="F114" s="52">
        <f>F36+F43+F48+F51+F54+F56+F62+F67+F76+F80+F82+F87+F92+F99+F103+F106+F108</f>
        <v>4679800</v>
      </c>
      <c r="G114" s="31"/>
    </row>
    <row r="115" spans="1:7" ht="15" thickTop="1" x14ac:dyDescent="0.35">
      <c r="A115" s="26"/>
      <c r="B115" s="26"/>
      <c r="C115" s="49"/>
      <c r="D115" s="106"/>
      <c r="E115" s="49"/>
      <c r="F115" s="106"/>
      <c r="G115" s="27"/>
    </row>
    <row r="116" spans="1:7" s="4" customFormat="1" x14ac:dyDescent="0.35">
      <c r="A116" s="1">
        <v>80</v>
      </c>
      <c r="B116" s="1" t="s">
        <v>126</v>
      </c>
      <c r="C116" s="47">
        <f>SUM(C117:C118)</f>
        <v>24046.7</v>
      </c>
      <c r="D116" s="43">
        <f>SUM(D117:D118)</f>
        <v>66320</v>
      </c>
      <c r="E116" s="47">
        <f>SUM(E117:E118)</f>
        <v>25000</v>
      </c>
      <c r="F116" s="43">
        <f>SUM(F117:F118)</f>
        <v>80000</v>
      </c>
      <c r="G116" s="20"/>
    </row>
    <row r="117" spans="1:7" x14ac:dyDescent="0.35">
      <c r="A117" s="2">
        <v>8050</v>
      </c>
      <c r="B117" s="2" t="s">
        <v>127</v>
      </c>
      <c r="C117" s="58">
        <f>'10 felles'!C114+'20 fotball'!C117+'21 fotb.anl.'!C114+'22 småtrolluka'!C114+'30 ski'!C114+'31 skianlegg'!C114+'40 friidrett'!C114+'50 handball'!C114+'70 Tursti'!C115+'80 Rindalshallen'!C114</f>
        <v>24046.7</v>
      </c>
      <c r="D117" s="41">
        <f>'10 felles'!D114+'20 fotball'!D117+'21 fotb.anl.'!D114+'22 småtrolluka'!D114+'30 ski'!D114+'31 skianlegg'!D114+'40 friidrett'!D114+'50 handball'!D114+'70 Tursti'!D115+'80 Rindalshallen'!D114</f>
        <v>66320</v>
      </c>
      <c r="E117" s="58">
        <f>'10 felles'!E114+'20 fotball'!E117+'21 fotb.anl.'!E114+'22 småtrolluka'!E114+'30 ski'!E114+'31 skianlegg'!E114+'40 friidrett'!E114+'50 handball'!E114+'70 Tursti'!E115+'80 Rindalshallen'!E114</f>
        <v>25000</v>
      </c>
      <c r="F117" s="41">
        <f>'10 felles'!F114+'20 fotball'!F117+'21 fotb.anl.'!F114+'22 småtrolluka'!F114+'30 ski'!F114+'31 skianlegg'!F114+'40 friidrett'!F114+'50 handball'!F114+'70 Tursti'!F115+'80 Rindalshallen'!F114</f>
        <v>80000</v>
      </c>
      <c r="G117" s="18"/>
    </row>
    <row r="118" spans="1:7" x14ac:dyDescent="0.35">
      <c r="A118" s="2">
        <v>8070</v>
      </c>
      <c r="B118" s="2" t="s">
        <v>128</v>
      </c>
      <c r="C118" s="58"/>
      <c r="D118" s="41"/>
      <c r="E118" s="58"/>
      <c r="F118" s="41"/>
      <c r="G118" s="18"/>
    </row>
    <row r="119" spans="1:7" x14ac:dyDescent="0.35">
      <c r="A119" s="2"/>
      <c r="B119" s="1" t="s">
        <v>129</v>
      </c>
      <c r="C119" s="47">
        <f>SUM(C117:C118)</f>
        <v>24046.7</v>
      </c>
      <c r="D119" s="43">
        <f>SUM(D117:D118)</f>
        <v>66320</v>
      </c>
      <c r="E119" s="47">
        <f>SUM(E117:E118)</f>
        <v>25000</v>
      </c>
      <c r="F119" s="43">
        <f>SUM(F117:F118)</f>
        <v>80000</v>
      </c>
      <c r="G119" s="18"/>
    </row>
    <row r="120" spans="1:7" s="4" customFormat="1" x14ac:dyDescent="0.35">
      <c r="A120" s="1">
        <v>81</v>
      </c>
      <c r="B120" s="1" t="s">
        <v>130</v>
      </c>
      <c r="C120" s="47">
        <f>SUM(C121:C122)</f>
        <v>214.59</v>
      </c>
      <c r="D120" s="43">
        <f>SUM(D121:D122)</f>
        <v>2815</v>
      </c>
      <c r="E120" s="47">
        <f>SUM(E121:E122)</f>
        <v>300</v>
      </c>
      <c r="F120" s="43">
        <f>SUM(F121:F122)</f>
        <v>3300</v>
      </c>
      <c r="G120" s="20"/>
    </row>
    <row r="121" spans="1:7" x14ac:dyDescent="0.35">
      <c r="A121" s="2">
        <v>8150</v>
      </c>
      <c r="B121" s="2" t="s">
        <v>131</v>
      </c>
      <c r="C121" s="58"/>
      <c r="D121" s="41">
        <v>2815</v>
      </c>
      <c r="E121" s="58"/>
      <c r="F121" s="41">
        <v>3000</v>
      </c>
      <c r="G121" s="18"/>
    </row>
    <row r="122" spans="1:7" x14ac:dyDescent="0.35">
      <c r="A122" s="2">
        <v>8170</v>
      </c>
      <c r="B122" s="2" t="s">
        <v>132</v>
      </c>
      <c r="C122" s="58">
        <f>'10 felles'!C119+'20 fotball'!C123+'21 fotb.anl.'!C120+'22 småtrolluka'!C120+'30 ski'!C119+'31 skianlegg'!C119+'40 friidrett'!C119+'50 handball'!C119+'70 Tursti'!C120+'80 Rindalshallen'!C119</f>
        <v>214.59</v>
      </c>
      <c r="D122" s="41">
        <f>'10 felles'!D119+'20 fotball'!D123+'21 fotb.anl.'!D120+'22 småtrolluka'!D120+'30 ski'!D119+'31 skianlegg'!D119+'40 friidrett'!D119+'50 handball'!D119+'70 Tursti'!D120+'80 Rindalshallen'!D119</f>
        <v>0</v>
      </c>
      <c r="E122" s="58">
        <f>'10 felles'!E119+'20 fotball'!E123+'21 fotb.anl.'!E120+'22 småtrolluka'!E120+'30 ski'!E119+'31 skianlegg'!E119+'40 friidrett'!E119+'50 handball'!E119+'70 Tursti'!E120+'80 Rindalshallen'!E119</f>
        <v>300</v>
      </c>
      <c r="F122" s="41">
        <f>'10 felles'!F119+'20 fotball'!F123+'21 fotb.anl.'!F120+'22 småtrolluka'!F120+'30 ski'!F119+'31 skianlegg'!F119+'40 friidrett'!F119+'50 handball'!F119+'70 Tursti'!F120+'80 Rindalshallen'!F119</f>
        <v>300</v>
      </c>
      <c r="G122" s="18"/>
    </row>
    <row r="123" spans="1:7" x14ac:dyDescent="0.35">
      <c r="A123" s="2"/>
      <c r="B123" s="1" t="s">
        <v>133</v>
      </c>
      <c r="C123" s="47">
        <f>SUM(C121:C122)</f>
        <v>214.59</v>
      </c>
      <c r="D123" s="43">
        <f>SUM(D121:D122)</f>
        <v>2815</v>
      </c>
      <c r="E123" s="47">
        <f>SUM(E121:E122)</f>
        <v>300</v>
      </c>
      <c r="F123" s="43">
        <f>SUM(F121:F122)</f>
        <v>3300</v>
      </c>
      <c r="G123" s="18"/>
    </row>
    <row r="124" spans="1:7" x14ac:dyDescent="0.35">
      <c r="A124" s="3"/>
      <c r="B124" s="3"/>
      <c r="C124" s="58"/>
      <c r="D124" s="41"/>
      <c r="E124" s="58"/>
      <c r="F124" s="41"/>
      <c r="G124" s="18"/>
    </row>
    <row r="125" spans="1:7" ht="15" thickBot="1" x14ac:dyDescent="0.4">
      <c r="A125" s="30"/>
      <c r="B125" s="30" t="s">
        <v>134</v>
      </c>
      <c r="C125" s="48">
        <f>SUM(C34-C114+C119-C123)</f>
        <v>-352051.62999999977</v>
      </c>
      <c r="D125" s="44">
        <f>SUM(D34-D114+D119-D123)</f>
        <v>34577.949999999721</v>
      </c>
      <c r="E125" s="48">
        <f>SUM(E34-E114+E119-E123)</f>
        <v>172025</v>
      </c>
      <c r="F125" s="44">
        <f>SUM(F34-F114+F119-F123)</f>
        <v>22995</v>
      </c>
      <c r="G125" s="31"/>
    </row>
    <row r="126" spans="1:7" s="103" customFormat="1" ht="11" thickTop="1" x14ac:dyDescent="0.25">
      <c r="C126" s="104"/>
      <c r="E126" s="104"/>
      <c r="F126" s="104"/>
    </row>
    <row r="127" spans="1:7" s="103" customFormat="1" ht="10.5" x14ac:dyDescent="0.25">
      <c r="C127" s="105"/>
      <c r="D127" s="143"/>
      <c r="E127" s="105"/>
      <c r="F127" s="104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129"/>
  <sheetViews>
    <sheetView zoomScaleNormal="100" workbookViewId="0">
      <pane xSplit="2" ySplit="1" topLeftCell="C108" activePane="bottomRight" state="frozen"/>
      <selection pane="topRight" activeCell="F6" sqref="F6"/>
      <selection pane="bottomLeft" activeCell="F6" sqref="F6"/>
      <selection pane="bottomRight" activeCell="B1" sqref="B1:D1048576"/>
    </sheetView>
  </sheetViews>
  <sheetFormatPr baseColWidth="10" defaultColWidth="11.453125" defaultRowHeight="14.5" x14ac:dyDescent="0.35"/>
  <cols>
    <col min="1" max="1" width="7" customWidth="1"/>
    <col min="2" max="2" width="33.453125" customWidth="1"/>
    <col min="3" max="3" width="13.453125" style="70" customWidth="1"/>
    <col min="4" max="4" width="14.453125" customWidth="1"/>
    <col min="5" max="6" width="14.453125" style="70" customWidth="1"/>
    <col min="7" max="7" width="39.453125" customWidth="1"/>
    <col min="8" max="12" width="11.453125" customWidth="1"/>
  </cols>
  <sheetData>
    <row r="1" spans="1:7" ht="26.5" thickBot="1" x14ac:dyDescent="0.4">
      <c r="A1" s="15" t="s">
        <v>135</v>
      </c>
      <c r="B1" s="17"/>
      <c r="C1" s="98" t="s">
        <v>1</v>
      </c>
      <c r="D1" s="130" t="s">
        <v>2</v>
      </c>
      <c r="E1" s="85" t="s">
        <v>3</v>
      </c>
      <c r="F1" s="73" t="s">
        <v>4</v>
      </c>
      <c r="G1" s="37" t="s">
        <v>5</v>
      </c>
    </row>
    <row r="2" spans="1:7" s="7" customFormat="1" x14ac:dyDescent="0.35">
      <c r="A2" s="11">
        <v>30</v>
      </c>
      <c r="B2" s="12" t="s">
        <v>136</v>
      </c>
      <c r="C2" s="60">
        <f>SUM(C3:C9)</f>
        <v>134720</v>
      </c>
      <c r="D2" s="132">
        <f>SUM(D3:D9)</f>
        <v>139520</v>
      </c>
      <c r="E2" s="45">
        <f>SUM(E3:E9)</f>
        <v>168000</v>
      </c>
      <c r="F2" s="40">
        <f>SUM(F3:F9)</f>
        <v>138000</v>
      </c>
      <c r="G2" s="34"/>
    </row>
    <row r="3" spans="1:7" x14ac:dyDescent="0.35">
      <c r="A3" s="2">
        <v>3000</v>
      </c>
      <c r="B3" s="2" t="s">
        <v>7</v>
      </c>
      <c r="C3" s="58">
        <v>128000</v>
      </c>
      <c r="D3" s="41">
        <v>132480</v>
      </c>
      <c r="E3" s="58">
        <v>160000</v>
      </c>
      <c r="F3" s="41">
        <v>130000</v>
      </c>
      <c r="G3" s="18" t="s">
        <v>137</v>
      </c>
    </row>
    <row r="4" spans="1:7" x14ac:dyDescent="0.35">
      <c r="A4" s="2">
        <v>3001</v>
      </c>
      <c r="B4" s="2" t="s">
        <v>8</v>
      </c>
      <c r="C4" s="58"/>
      <c r="D4" s="41"/>
      <c r="E4" s="58"/>
      <c r="F4" s="41"/>
      <c r="G4" s="18"/>
    </row>
    <row r="5" spans="1:7" x14ac:dyDescent="0.35">
      <c r="A5" s="2">
        <v>3002</v>
      </c>
      <c r="B5" s="2" t="s">
        <v>9</v>
      </c>
      <c r="C5" s="58">
        <v>6720</v>
      </c>
      <c r="D5" s="41"/>
      <c r="E5" s="58"/>
      <c r="F5" s="41"/>
      <c r="G5" s="18"/>
    </row>
    <row r="6" spans="1:7" x14ac:dyDescent="0.35">
      <c r="A6" s="2">
        <v>3020</v>
      </c>
      <c r="B6" s="2" t="s">
        <v>11</v>
      </c>
      <c r="C6" s="58"/>
      <c r="D6" s="41"/>
      <c r="E6" s="58">
        <v>8000</v>
      </c>
      <c r="F6" s="41">
        <v>8000</v>
      </c>
      <c r="G6" s="18" t="s">
        <v>138</v>
      </c>
    </row>
    <row r="7" spans="1:7" x14ac:dyDescent="0.35">
      <c r="A7" s="2">
        <v>3022</v>
      </c>
      <c r="B7" s="2" t="s">
        <v>139</v>
      </c>
      <c r="C7" s="58"/>
      <c r="D7" s="41">
        <v>7040</v>
      </c>
      <c r="E7" s="58"/>
      <c r="F7" s="41"/>
      <c r="G7" s="18"/>
    </row>
    <row r="8" spans="1:7" x14ac:dyDescent="0.35">
      <c r="A8" s="2">
        <v>3030</v>
      </c>
      <c r="B8" s="2" t="s">
        <v>13</v>
      </c>
      <c r="C8" s="58"/>
      <c r="D8" s="41"/>
      <c r="E8" s="58"/>
      <c r="F8" s="41"/>
      <c r="G8" s="18"/>
    </row>
    <row r="9" spans="1:7" x14ac:dyDescent="0.35">
      <c r="A9" s="2">
        <v>3063</v>
      </c>
      <c r="B9" s="2" t="s">
        <v>15</v>
      </c>
      <c r="C9" s="58"/>
      <c r="D9" s="41"/>
      <c r="E9" s="58"/>
      <c r="F9" s="41"/>
      <c r="G9" s="18"/>
    </row>
    <row r="10" spans="1:7" s="4" customFormat="1" x14ac:dyDescent="0.35">
      <c r="A10" s="1">
        <v>31</v>
      </c>
      <c r="B10" s="1" t="s">
        <v>140</v>
      </c>
      <c r="C10" s="47"/>
      <c r="D10" s="43">
        <f>SUM(D11)</f>
        <v>25260</v>
      </c>
      <c r="E10" s="47"/>
      <c r="F10" s="43">
        <f>SUM(F11)</f>
        <v>5000</v>
      </c>
      <c r="G10" s="20"/>
    </row>
    <row r="11" spans="1:7" x14ac:dyDescent="0.35">
      <c r="A11" s="2">
        <v>3101</v>
      </c>
      <c r="B11" s="2" t="s">
        <v>141</v>
      </c>
      <c r="C11" s="58"/>
      <c r="D11" s="41">
        <v>25260</v>
      </c>
      <c r="E11" s="58"/>
      <c r="F11" s="41">
        <v>5000</v>
      </c>
      <c r="G11" s="18"/>
    </row>
    <row r="12" spans="1:7" s="7" customFormat="1" x14ac:dyDescent="0.35">
      <c r="A12" s="6">
        <v>32</v>
      </c>
      <c r="B12" s="6" t="s">
        <v>142</v>
      </c>
      <c r="C12" s="46">
        <f>SUM(C13:C18)</f>
        <v>254824</v>
      </c>
      <c r="D12" s="42">
        <f>SUM(D13:D18)</f>
        <v>302926</v>
      </c>
      <c r="E12" s="46">
        <f>SUM(E13:E18)</f>
        <v>250000</v>
      </c>
      <c r="F12" s="42">
        <f>SUM(F13:F18)</f>
        <v>310000</v>
      </c>
      <c r="G12" s="19"/>
    </row>
    <row r="13" spans="1:7" x14ac:dyDescent="0.35">
      <c r="A13" s="2">
        <v>3202</v>
      </c>
      <c r="B13" s="2" t="s">
        <v>17</v>
      </c>
      <c r="C13" s="58">
        <v>22000</v>
      </c>
      <c r="D13" s="41">
        <v>22180</v>
      </c>
      <c r="E13" s="58">
        <v>30000</v>
      </c>
      <c r="F13" s="41">
        <v>40000</v>
      </c>
      <c r="G13" s="24" t="s">
        <v>143</v>
      </c>
    </row>
    <row r="14" spans="1:7" x14ac:dyDescent="0.35">
      <c r="A14" s="2">
        <v>3203</v>
      </c>
      <c r="B14" s="2" t="s">
        <v>18</v>
      </c>
      <c r="C14" s="58">
        <v>31250</v>
      </c>
      <c r="D14" s="41">
        <v>40700</v>
      </c>
      <c r="E14" s="58">
        <v>30000</v>
      </c>
      <c r="F14" s="41">
        <v>50000</v>
      </c>
      <c r="G14" s="2" t="s">
        <v>144</v>
      </c>
    </row>
    <row r="15" spans="1:7" x14ac:dyDescent="0.35">
      <c r="A15" s="2">
        <v>3204</v>
      </c>
      <c r="B15" s="2" t="s">
        <v>19</v>
      </c>
      <c r="C15" s="58">
        <v>29180</v>
      </c>
      <c r="D15" s="41">
        <v>9860</v>
      </c>
      <c r="E15" s="58">
        <v>40000</v>
      </c>
      <c r="F15" s="41">
        <v>30000</v>
      </c>
      <c r="G15" s="2" t="s">
        <v>145</v>
      </c>
    </row>
    <row r="16" spans="1:7" x14ac:dyDescent="0.35">
      <c r="A16" s="2">
        <v>3205</v>
      </c>
      <c r="B16" s="2" t="s">
        <v>21</v>
      </c>
      <c r="C16" s="58"/>
      <c r="D16" s="41">
        <v>3500</v>
      </c>
      <c r="E16" s="58"/>
      <c r="F16" s="41"/>
      <c r="G16" s="2"/>
    </row>
    <row r="17" spans="1:7" x14ac:dyDescent="0.35">
      <c r="A17" s="2">
        <v>3209</v>
      </c>
      <c r="B17" s="2" t="s">
        <v>22</v>
      </c>
      <c r="C17" s="58">
        <v>28890</v>
      </c>
      <c r="D17" s="41">
        <v>53860</v>
      </c>
      <c r="E17" s="58">
        <v>0</v>
      </c>
      <c r="F17" s="41"/>
      <c r="G17" s="146"/>
    </row>
    <row r="18" spans="1:7" x14ac:dyDescent="0.35">
      <c r="A18" s="2">
        <v>3210</v>
      </c>
      <c r="B18" s="2" t="s">
        <v>23</v>
      </c>
      <c r="C18" s="58">
        <v>143504</v>
      </c>
      <c r="D18" s="41">
        <v>172826</v>
      </c>
      <c r="E18" s="58">
        <v>150000</v>
      </c>
      <c r="F18" s="41">
        <v>190000</v>
      </c>
      <c r="G18" s="2" t="s">
        <v>146</v>
      </c>
    </row>
    <row r="19" spans="1:7" s="7" customFormat="1" x14ac:dyDescent="0.35">
      <c r="A19" s="6">
        <v>34</v>
      </c>
      <c r="B19" s="6" t="s">
        <v>24</v>
      </c>
      <c r="C19" s="46">
        <f>C20</f>
        <v>0</v>
      </c>
      <c r="D19" s="42">
        <f>D20</f>
        <v>0</v>
      </c>
      <c r="E19" s="46">
        <f>E20</f>
        <v>0</v>
      </c>
      <c r="F19" s="42"/>
      <c r="G19" s="6"/>
    </row>
    <row r="20" spans="1:7" x14ac:dyDescent="0.35">
      <c r="A20" s="2">
        <v>3410</v>
      </c>
      <c r="B20" s="2" t="s">
        <v>25</v>
      </c>
      <c r="C20" s="58"/>
      <c r="D20" s="41"/>
      <c r="E20" s="58"/>
      <c r="F20" s="41"/>
      <c r="G20" s="2"/>
    </row>
    <row r="21" spans="1:7" s="4" customFormat="1" x14ac:dyDescent="0.35">
      <c r="A21" s="6">
        <v>36</v>
      </c>
      <c r="B21" s="6" t="s">
        <v>27</v>
      </c>
      <c r="C21" s="47">
        <f>SUM(C22:C24)</f>
        <v>0</v>
      </c>
      <c r="D21" s="43">
        <f>SUM(D22:D24)</f>
        <v>0</v>
      </c>
      <c r="E21" s="47">
        <f>SUM(E22:E24)</f>
        <v>0</v>
      </c>
      <c r="F21" s="43"/>
      <c r="G21" s="1"/>
    </row>
    <row r="22" spans="1:7" x14ac:dyDescent="0.35">
      <c r="A22" s="2">
        <v>3600</v>
      </c>
      <c r="B22" s="2" t="s">
        <v>28</v>
      </c>
      <c r="C22" s="58"/>
      <c r="D22" s="41"/>
      <c r="E22" s="58"/>
      <c r="F22" s="41"/>
      <c r="G22" s="2"/>
    </row>
    <row r="23" spans="1:7" x14ac:dyDescent="0.35">
      <c r="A23" s="2">
        <v>3601</v>
      </c>
      <c r="B23" s="2" t="s">
        <v>29</v>
      </c>
      <c r="C23" s="58"/>
      <c r="D23" s="41"/>
      <c r="E23" s="58"/>
      <c r="F23" s="41"/>
      <c r="G23" s="2"/>
    </row>
    <row r="24" spans="1:7" x14ac:dyDescent="0.35">
      <c r="A24" s="2">
        <v>3605</v>
      </c>
      <c r="B24" s="2" t="s">
        <v>30</v>
      </c>
      <c r="C24" s="58"/>
      <c r="D24" s="41"/>
      <c r="E24" s="58"/>
      <c r="F24" s="41"/>
      <c r="G24" s="2"/>
    </row>
    <row r="25" spans="1:7" x14ac:dyDescent="0.35">
      <c r="A25" s="1">
        <v>39</v>
      </c>
      <c r="B25" s="1" t="s">
        <v>31</v>
      </c>
      <c r="C25" s="47">
        <f>SUM(C26:C33)</f>
        <v>51378</v>
      </c>
      <c r="D25" s="43">
        <f>SUM(D26:D33)</f>
        <v>132754.03999999998</v>
      </c>
      <c r="E25" s="47">
        <f>SUM(E26:E33)</f>
        <v>62000</v>
      </c>
      <c r="F25" s="43">
        <f>SUM(F26:F33)</f>
        <v>60000</v>
      </c>
      <c r="G25" s="2"/>
    </row>
    <row r="26" spans="1:7" x14ac:dyDescent="0.35">
      <c r="A26" s="2">
        <v>3900</v>
      </c>
      <c r="B26" s="2" t="s">
        <v>32</v>
      </c>
      <c r="C26" s="58"/>
      <c r="D26" s="41"/>
      <c r="E26" s="58"/>
      <c r="F26" s="41"/>
      <c r="G26" s="2"/>
    </row>
    <row r="27" spans="1:7" x14ac:dyDescent="0.35">
      <c r="A27" s="2">
        <v>3901</v>
      </c>
      <c r="B27" s="2" t="s">
        <v>33</v>
      </c>
      <c r="C27" s="58"/>
      <c r="D27" s="41"/>
      <c r="E27" s="58"/>
      <c r="F27" s="41"/>
      <c r="G27" s="2"/>
    </row>
    <row r="28" spans="1:7" x14ac:dyDescent="0.35">
      <c r="A28" s="2">
        <v>3902</v>
      </c>
      <c r="B28" s="2" t="s">
        <v>34</v>
      </c>
      <c r="C28" s="58"/>
      <c r="D28" s="41"/>
      <c r="E28" s="58"/>
      <c r="F28" s="41"/>
      <c r="G28" s="2"/>
    </row>
    <row r="29" spans="1:7" x14ac:dyDescent="0.35">
      <c r="A29" s="2">
        <v>3903</v>
      </c>
      <c r="B29" s="2" t="s">
        <v>35</v>
      </c>
      <c r="C29" s="58">
        <v>29378</v>
      </c>
      <c r="D29" s="41">
        <v>44840</v>
      </c>
      <c r="E29" s="58">
        <v>12000</v>
      </c>
      <c r="F29" s="41">
        <v>15000</v>
      </c>
      <c r="G29" s="147" t="s">
        <v>147</v>
      </c>
    </row>
    <row r="30" spans="1:7" x14ac:dyDescent="0.35">
      <c r="A30" s="2">
        <v>3904</v>
      </c>
      <c r="B30" s="2" t="s">
        <v>36</v>
      </c>
      <c r="C30" s="58">
        <v>1000</v>
      </c>
      <c r="D30" s="41"/>
      <c r="E30" s="58"/>
      <c r="F30" s="41"/>
      <c r="G30" s="2"/>
    </row>
    <row r="31" spans="1:7" x14ac:dyDescent="0.35">
      <c r="A31" s="2">
        <v>3909</v>
      </c>
      <c r="B31" s="2" t="s">
        <v>37</v>
      </c>
      <c r="C31" s="58">
        <v>21000</v>
      </c>
      <c r="D31" s="41">
        <v>87914.04</v>
      </c>
      <c r="E31" s="58">
        <v>50000</v>
      </c>
      <c r="F31" s="41">
        <v>45000</v>
      </c>
      <c r="G31" s="24" t="s">
        <v>148</v>
      </c>
    </row>
    <row r="32" spans="1:7" x14ac:dyDescent="0.35">
      <c r="A32" s="2">
        <v>3920</v>
      </c>
      <c r="B32" s="2" t="s">
        <v>38</v>
      </c>
      <c r="C32" s="58"/>
      <c r="D32" s="41"/>
      <c r="E32" s="58"/>
      <c r="F32" s="41"/>
      <c r="G32" s="2"/>
    </row>
    <row r="33" spans="1:7" x14ac:dyDescent="0.35">
      <c r="A33" s="2">
        <v>3930</v>
      </c>
      <c r="B33" s="9" t="s">
        <v>40</v>
      </c>
      <c r="C33" s="61"/>
      <c r="D33" s="53"/>
      <c r="E33" s="58"/>
      <c r="F33" s="41"/>
      <c r="G33" s="2"/>
    </row>
    <row r="34" spans="1:7" ht="15" thickBot="1" x14ac:dyDescent="0.4">
      <c r="A34" s="29"/>
      <c r="B34" s="32" t="s">
        <v>42</v>
      </c>
      <c r="C34" s="82">
        <f>C2+C12+C19+C25+C21</f>
        <v>440922</v>
      </c>
      <c r="D34" s="52">
        <f>D2+D12+D19+D25+D21+D10</f>
        <v>600460.04</v>
      </c>
      <c r="E34" s="48">
        <f>E2+E12+E19+E25+E21</f>
        <v>480000</v>
      </c>
      <c r="F34" s="44">
        <f>F25+F12+F10+F2</f>
        <v>513000</v>
      </c>
      <c r="G34" s="29"/>
    </row>
    <row r="35" spans="1:7" ht="15" thickTop="1" x14ac:dyDescent="0.35">
      <c r="A35" s="13"/>
      <c r="B35" s="28"/>
      <c r="C35" s="86"/>
      <c r="D35" s="133"/>
      <c r="E35" s="59"/>
      <c r="F35" s="54"/>
      <c r="G35" s="26"/>
    </row>
    <row r="36" spans="1:7" s="7" customFormat="1" x14ac:dyDescent="0.35">
      <c r="A36" s="6">
        <v>43</v>
      </c>
      <c r="B36" s="8" t="s">
        <v>43</v>
      </c>
      <c r="C36" s="56">
        <f>SUM(C37:C42)</f>
        <v>129204.05</v>
      </c>
      <c r="D36" s="42">
        <f>SUM(D37:D42)</f>
        <v>135532.18</v>
      </c>
      <c r="E36" s="46">
        <f>SUM(E37:E42)</f>
        <v>140000</v>
      </c>
      <c r="F36" s="42">
        <f>SUM(F37:F42)</f>
        <v>120000</v>
      </c>
      <c r="G36" s="6"/>
    </row>
    <row r="37" spans="1:7" x14ac:dyDescent="0.35">
      <c r="A37" s="2">
        <v>4300</v>
      </c>
      <c r="B37" s="9" t="s">
        <v>44</v>
      </c>
      <c r="C37" s="61">
        <v>67200</v>
      </c>
      <c r="D37" s="41">
        <v>70400</v>
      </c>
      <c r="E37" s="58">
        <v>80000</v>
      </c>
      <c r="F37" s="41">
        <v>70000</v>
      </c>
      <c r="G37" s="2" t="s">
        <v>149</v>
      </c>
    </row>
    <row r="38" spans="1:7" x14ac:dyDescent="0.35">
      <c r="A38" s="2">
        <v>4301</v>
      </c>
      <c r="B38" s="9" t="s">
        <v>45</v>
      </c>
      <c r="C38" s="61"/>
      <c r="D38" s="134"/>
      <c r="E38" s="58"/>
      <c r="F38" s="41"/>
      <c r="G38" s="2"/>
    </row>
    <row r="39" spans="1:7" x14ac:dyDescent="0.35">
      <c r="A39" s="2">
        <v>4330</v>
      </c>
      <c r="B39" s="9" t="s">
        <v>46</v>
      </c>
      <c r="C39" s="61"/>
      <c r="D39" s="41"/>
      <c r="E39" s="58"/>
      <c r="F39" s="41"/>
      <c r="G39" s="2"/>
    </row>
    <row r="40" spans="1:7" x14ac:dyDescent="0.35">
      <c r="A40" s="2">
        <v>4340</v>
      </c>
      <c r="B40" s="9" t="s">
        <v>47</v>
      </c>
      <c r="C40" s="61">
        <v>41827.82</v>
      </c>
      <c r="D40" s="41">
        <v>34802.18</v>
      </c>
      <c r="E40" s="58">
        <v>45000</v>
      </c>
      <c r="F40" s="41">
        <v>40000</v>
      </c>
      <c r="G40" s="24" t="s">
        <v>150</v>
      </c>
    </row>
    <row r="41" spans="1:7" x14ac:dyDescent="0.35">
      <c r="A41" s="2">
        <v>4341</v>
      </c>
      <c r="B41" s="9" t="s">
        <v>48</v>
      </c>
      <c r="C41" s="61">
        <v>3922.23</v>
      </c>
      <c r="D41" s="41"/>
      <c r="E41" s="58">
        <v>15000</v>
      </c>
      <c r="F41" s="41">
        <v>10000</v>
      </c>
      <c r="G41" s="24" t="s">
        <v>151</v>
      </c>
    </row>
    <row r="42" spans="1:7" x14ac:dyDescent="0.35">
      <c r="A42" s="2">
        <v>4342</v>
      </c>
      <c r="B42" s="9" t="s">
        <v>50</v>
      </c>
      <c r="C42" s="61">
        <v>16254</v>
      </c>
      <c r="D42" s="53">
        <v>30330</v>
      </c>
      <c r="E42" s="58"/>
      <c r="F42" s="41"/>
      <c r="G42" s="24"/>
    </row>
    <row r="43" spans="1:7" s="7" customFormat="1" x14ac:dyDescent="0.35">
      <c r="A43" s="6">
        <v>45</v>
      </c>
      <c r="B43" s="8" t="s">
        <v>51</v>
      </c>
      <c r="C43" s="56">
        <f>SUM(C44:C47)</f>
        <v>0</v>
      </c>
      <c r="D43" s="50">
        <f>SUM(D44:D47)</f>
        <v>0</v>
      </c>
      <c r="E43" s="46">
        <f>SUM(E44:E47)</f>
        <v>0</v>
      </c>
      <c r="F43" s="42"/>
      <c r="G43" s="6"/>
    </row>
    <row r="44" spans="1:7" x14ac:dyDescent="0.35">
      <c r="A44" s="2">
        <v>4500</v>
      </c>
      <c r="B44" s="9" t="s">
        <v>52</v>
      </c>
      <c r="C44" s="61"/>
      <c r="D44" s="53"/>
      <c r="E44" s="58"/>
      <c r="F44" s="41"/>
      <c r="G44" s="2"/>
    </row>
    <row r="45" spans="1:7" x14ac:dyDescent="0.35">
      <c r="A45" s="2">
        <v>4510</v>
      </c>
      <c r="B45" s="9" t="s">
        <v>53</v>
      </c>
      <c r="C45" s="61"/>
      <c r="D45" s="53"/>
      <c r="E45" s="58"/>
      <c r="F45" s="41"/>
      <c r="G45" s="2"/>
    </row>
    <row r="46" spans="1:7" x14ac:dyDescent="0.35">
      <c r="A46" s="2">
        <v>4520</v>
      </c>
      <c r="B46" s="9" t="s">
        <v>54</v>
      </c>
      <c r="C46" s="61"/>
      <c r="D46" s="53"/>
      <c r="E46" s="58"/>
      <c r="F46" s="41"/>
      <c r="G46" s="2"/>
    </row>
    <row r="47" spans="1:7" x14ac:dyDescent="0.35">
      <c r="A47" s="2">
        <v>4531</v>
      </c>
      <c r="B47" s="9" t="s">
        <v>55</v>
      </c>
      <c r="C47" s="61"/>
      <c r="D47" s="53"/>
      <c r="E47" s="58"/>
      <c r="F47" s="41"/>
      <c r="G47" s="2"/>
    </row>
    <row r="48" spans="1:7" s="7" customFormat="1" x14ac:dyDescent="0.35">
      <c r="A48" s="6">
        <v>50</v>
      </c>
      <c r="B48" s="8" t="s">
        <v>56</v>
      </c>
      <c r="C48" s="56">
        <f>SUM(C49:C50)</f>
        <v>54660</v>
      </c>
      <c r="D48" s="50">
        <f>SUM(D49)</f>
        <v>64560</v>
      </c>
      <c r="E48" s="46">
        <f>SUM(E49:E50)</f>
        <v>55000</v>
      </c>
      <c r="F48" s="42">
        <f>SUM(F49:F50)</f>
        <v>75000</v>
      </c>
      <c r="G48" s="6"/>
    </row>
    <row r="49" spans="1:7" x14ac:dyDescent="0.35">
      <c r="A49" s="2">
        <v>5000</v>
      </c>
      <c r="B49" s="9" t="s">
        <v>57</v>
      </c>
      <c r="C49" s="61">
        <v>54660</v>
      </c>
      <c r="D49" s="53">
        <v>64560</v>
      </c>
      <c r="E49" s="58">
        <v>55000</v>
      </c>
      <c r="F49" s="41">
        <v>75000</v>
      </c>
      <c r="G49" s="2" t="s">
        <v>152</v>
      </c>
    </row>
    <row r="50" spans="1:7" x14ac:dyDescent="0.35">
      <c r="A50" s="2">
        <v>5092</v>
      </c>
      <c r="B50" s="9" t="s">
        <v>58</v>
      </c>
      <c r="C50" s="61"/>
      <c r="D50" s="53"/>
      <c r="E50" s="58"/>
      <c r="F50" s="41"/>
      <c r="G50" s="2"/>
    </row>
    <row r="51" spans="1:7" s="7" customFormat="1" x14ac:dyDescent="0.35">
      <c r="A51" s="6">
        <v>55</v>
      </c>
      <c r="B51" s="8" t="s">
        <v>59</v>
      </c>
      <c r="C51" s="56">
        <f>SUM(C52:C53)</f>
        <v>5538</v>
      </c>
      <c r="D51" s="50">
        <f>SUM(D52)</f>
        <v>10408</v>
      </c>
      <c r="E51" s="46">
        <f>SUM(E52:E53)</f>
        <v>6000</v>
      </c>
      <c r="F51" s="42">
        <f>SUM(F52:F53)</f>
        <v>10000</v>
      </c>
      <c r="G51" s="6"/>
    </row>
    <row r="52" spans="1:7" x14ac:dyDescent="0.35">
      <c r="A52" s="2">
        <v>5500</v>
      </c>
      <c r="B52" s="9" t="s">
        <v>59</v>
      </c>
      <c r="C52" s="61">
        <v>5538</v>
      </c>
      <c r="D52" s="53">
        <v>10408</v>
      </c>
      <c r="E52" s="58">
        <v>6000</v>
      </c>
      <c r="F52" s="41">
        <v>10000</v>
      </c>
      <c r="G52" s="2" t="s">
        <v>153</v>
      </c>
    </row>
    <row r="53" spans="1:7" x14ac:dyDescent="0.35">
      <c r="A53" s="2">
        <v>5990</v>
      </c>
      <c r="B53" s="9" t="s">
        <v>60</v>
      </c>
      <c r="C53" s="61"/>
      <c r="D53" s="53"/>
      <c r="E53" s="58"/>
      <c r="F53" s="41"/>
      <c r="G53" s="2"/>
    </row>
    <row r="54" spans="1:7" s="7" customFormat="1" x14ac:dyDescent="0.35">
      <c r="A54" s="6">
        <v>62</v>
      </c>
      <c r="B54" s="8" t="s">
        <v>61</v>
      </c>
      <c r="C54" s="57"/>
      <c r="D54" s="51">
        <f>SUM(D55)</f>
        <v>0</v>
      </c>
      <c r="E54" s="47"/>
      <c r="F54" s="43"/>
      <c r="G54" s="6"/>
    </row>
    <row r="55" spans="1:7" x14ac:dyDescent="0.35">
      <c r="A55" s="2">
        <v>6250</v>
      </c>
      <c r="B55" s="9" t="s">
        <v>62</v>
      </c>
      <c r="C55" s="61"/>
      <c r="D55" s="53">
        <v>0</v>
      </c>
      <c r="E55" s="58"/>
      <c r="F55" s="41"/>
      <c r="G55" s="2"/>
    </row>
    <row r="56" spans="1:7" s="7" customFormat="1" x14ac:dyDescent="0.35">
      <c r="A56" s="6">
        <v>63</v>
      </c>
      <c r="B56" s="8" t="s">
        <v>63</v>
      </c>
      <c r="C56" s="56">
        <f>SUM(C57:C61)</f>
        <v>11786</v>
      </c>
      <c r="D56" s="50">
        <f>SUM(D57)</f>
        <v>9972.5</v>
      </c>
      <c r="E56" s="46">
        <f>SUM(E57:E61)</f>
        <v>5000</v>
      </c>
      <c r="F56" s="42">
        <f>SUM(F57:F61)</f>
        <v>5000</v>
      </c>
      <c r="G56" s="6"/>
    </row>
    <row r="57" spans="1:7" x14ac:dyDescent="0.35">
      <c r="A57" s="2">
        <v>6300</v>
      </c>
      <c r="B57" s="9" t="s">
        <v>64</v>
      </c>
      <c r="C57" s="61">
        <v>11786</v>
      </c>
      <c r="D57" s="53">
        <v>9972.5</v>
      </c>
      <c r="E57" s="58">
        <v>5000</v>
      </c>
      <c r="F57" s="41">
        <v>5000</v>
      </c>
      <c r="G57" s="2" t="s">
        <v>154</v>
      </c>
    </row>
    <row r="58" spans="1:7" x14ac:dyDescent="0.35">
      <c r="A58" s="2">
        <v>6320</v>
      </c>
      <c r="B58" s="9" t="s">
        <v>66</v>
      </c>
      <c r="C58" s="61"/>
      <c r="D58" s="53"/>
      <c r="E58" s="58"/>
      <c r="F58" s="41"/>
      <c r="G58" s="2"/>
    </row>
    <row r="59" spans="1:7" x14ac:dyDescent="0.35">
      <c r="A59" s="2">
        <v>6340</v>
      </c>
      <c r="B59" s="9" t="s">
        <v>67</v>
      </c>
      <c r="C59" s="61"/>
      <c r="D59" s="53"/>
      <c r="E59" s="58"/>
      <c r="F59" s="41"/>
      <c r="G59" s="2"/>
    </row>
    <row r="60" spans="1:7" x14ac:dyDescent="0.35">
      <c r="A60" s="2">
        <v>6360</v>
      </c>
      <c r="B60" s="9" t="s">
        <v>68</v>
      </c>
      <c r="C60" s="61"/>
      <c r="D60" s="53"/>
      <c r="E60" s="58"/>
      <c r="F60" s="41"/>
      <c r="G60" s="2"/>
    </row>
    <row r="61" spans="1:7" x14ac:dyDescent="0.35">
      <c r="A61" s="2">
        <v>6390</v>
      </c>
      <c r="B61" s="9" t="s">
        <v>69</v>
      </c>
      <c r="C61" s="61"/>
      <c r="D61" s="53"/>
      <c r="E61" s="58"/>
      <c r="F61" s="41"/>
      <c r="G61" s="2"/>
    </row>
    <row r="62" spans="1:7" s="7" customFormat="1" x14ac:dyDescent="0.35">
      <c r="A62" s="6">
        <v>64</v>
      </c>
      <c r="B62" s="8" t="s">
        <v>70</v>
      </c>
      <c r="C62" s="56">
        <f>SUM(C63:C66)</f>
        <v>26684.29</v>
      </c>
      <c r="D62" s="50">
        <f>SUM(D63:D66)</f>
        <v>79682.490000000005</v>
      </c>
      <c r="E62" s="46">
        <f>SUM(E63:E66)</f>
        <v>56000</v>
      </c>
      <c r="F62" s="42">
        <f>SUM(F63:F66)</f>
        <v>65000</v>
      </c>
      <c r="G62" s="6"/>
    </row>
    <row r="63" spans="1:7" x14ac:dyDescent="0.35">
      <c r="A63" s="2">
        <v>6400</v>
      </c>
      <c r="B63" s="9" t="s">
        <v>71</v>
      </c>
      <c r="C63" s="61"/>
      <c r="D63" s="53"/>
      <c r="E63" s="58"/>
      <c r="F63" s="41"/>
      <c r="G63" s="2"/>
    </row>
    <row r="64" spans="1:7" x14ac:dyDescent="0.35">
      <c r="A64" s="2">
        <v>6440</v>
      </c>
      <c r="B64" s="9" t="s">
        <v>72</v>
      </c>
      <c r="C64" s="61">
        <v>21908.29</v>
      </c>
      <c r="D64" s="53">
        <v>54147.8</v>
      </c>
      <c r="E64" s="58">
        <v>50000</v>
      </c>
      <c r="F64" s="41">
        <v>50000</v>
      </c>
      <c r="G64" s="2" t="s">
        <v>155</v>
      </c>
    </row>
    <row r="65" spans="1:7" x14ac:dyDescent="0.35">
      <c r="A65" s="2">
        <v>6470</v>
      </c>
      <c r="B65" s="9" t="s">
        <v>73</v>
      </c>
      <c r="C65" s="61">
        <v>4776</v>
      </c>
      <c r="D65" s="53">
        <v>22009.69</v>
      </c>
      <c r="E65" s="58">
        <v>6000</v>
      </c>
      <c r="F65" s="41">
        <v>15000</v>
      </c>
      <c r="G65" s="2" t="s">
        <v>156</v>
      </c>
    </row>
    <row r="66" spans="1:7" x14ac:dyDescent="0.35">
      <c r="A66" s="2">
        <v>6490</v>
      </c>
      <c r="B66" s="9" t="s">
        <v>75</v>
      </c>
      <c r="C66" s="61"/>
      <c r="D66" s="53">
        <v>3525</v>
      </c>
      <c r="E66" s="58"/>
      <c r="F66" s="41"/>
      <c r="G66" s="2"/>
    </row>
    <row r="67" spans="1:7" s="7" customFormat="1" x14ac:dyDescent="0.35">
      <c r="A67" s="6">
        <v>65</v>
      </c>
      <c r="B67" s="8" t="s">
        <v>77</v>
      </c>
      <c r="C67" s="46">
        <f>SUM(C68:C75)</f>
        <v>270996.84000000003</v>
      </c>
      <c r="D67" s="42">
        <f>SUM(D68:D75)</f>
        <v>39173.410000000003</v>
      </c>
      <c r="E67" s="46">
        <f>SUM(E68:E75)</f>
        <v>65000</v>
      </c>
      <c r="F67" s="64">
        <f>SUM(F68:F75)</f>
        <v>85000</v>
      </c>
      <c r="G67" s="6"/>
    </row>
    <row r="68" spans="1:7" x14ac:dyDescent="0.35">
      <c r="A68" s="2">
        <v>6520</v>
      </c>
      <c r="B68" s="9" t="s">
        <v>78</v>
      </c>
      <c r="C68" s="61"/>
      <c r="D68" s="53"/>
      <c r="E68" s="58"/>
      <c r="F68" s="41"/>
      <c r="G68" s="2"/>
    </row>
    <row r="69" spans="1:7" x14ac:dyDescent="0.35">
      <c r="A69" s="2">
        <v>6550</v>
      </c>
      <c r="B69" s="9" t="s">
        <v>79</v>
      </c>
      <c r="C69" s="61">
        <v>5152.22</v>
      </c>
      <c r="D69" s="53">
        <v>7141.87</v>
      </c>
      <c r="E69" s="58">
        <v>10000</v>
      </c>
      <c r="F69" s="41">
        <v>10000</v>
      </c>
      <c r="G69" s="2" t="s">
        <v>157</v>
      </c>
    </row>
    <row r="70" spans="1:7" x14ac:dyDescent="0.35">
      <c r="A70" s="2">
        <v>6551</v>
      </c>
      <c r="B70" s="9" t="s">
        <v>80</v>
      </c>
      <c r="C70" s="61"/>
      <c r="D70" s="53"/>
      <c r="E70" s="58"/>
      <c r="F70" s="41">
        <v>20000</v>
      </c>
      <c r="G70" s="2" t="s">
        <v>158</v>
      </c>
    </row>
    <row r="71" spans="1:7" x14ac:dyDescent="0.35">
      <c r="A71" s="2">
        <v>6552</v>
      </c>
      <c r="B71" s="9" t="s">
        <v>82</v>
      </c>
      <c r="C71" s="61"/>
      <c r="D71" s="53"/>
      <c r="E71" s="58"/>
      <c r="F71" s="41"/>
      <c r="G71" s="2"/>
    </row>
    <row r="72" spans="1:7" x14ac:dyDescent="0.35">
      <c r="A72" s="2">
        <v>6553</v>
      </c>
      <c r="B72" s="2" t="s">
        <v>83</v>
      </c>
      <c r="C72" s="61"/>
      <c r="D72" s="53"/>
      <c r="E72" s="58"/>
      <c r="F72" s="41"/>
      <c r="G72" s="2"/>
    </row>
    <row r="73" spans="1:7" x14ac:dyDescent="0.35">
      <c r="A73" s="2">
        <v>6560</v>
      </c>
      <c r="B73" s="9" t="s">
        <v>85</v>
      </c>
      <c r="C73" s="61">
        <v>36303.919999999998</v>
      </c>
      <c r="D73" s="53">
        <v>6724.4</v>
      </c>
      <c r="E73" s="58">
        <v>20000</v>
      </c>
      <c r="F73" s="41">
        <v>10000</v>
      </c>
      <c r="G73" s="24" t="s">
        <v>159</v>
      </c>
    </row>
    <row r="74" spans="1:7" x14ac:dyDescent="0.35">
      <c r="A74" s="2">
        <v>6561</v>
      </c>
      <c r="B74" s="9" t="s">
        <v>86</v>
      </c>
      <c r="C74" s="61">
        <v>18174</v>
      </c>
      <c r="D74" s="53">
        <v>21965</v>
      </c>
      <c r="E74" s="58">
        <v>20000</v>
      </c>
      <c r="F74" s="41">
        <v>25000</v>
      </c>
      <c r="G74" s="24" t="s">
        <v>160</v>
      </c>
    </row>
    <row r="75" spans="1:7" s="7" customFormat="1" x14ac:dyDescent="0.35">
      <c r="A75" s="2">
        <v>6570</v>
      </c>
      <c r="B75" s="9" t="s">
        <v>87</v>
      </c>
      <c r="C75" s="61">
        <v>211366.7</v>
      </c>
      <c r="D75" s="53">
        <v>3342.14</v>
      </c>
      <c r="E75" s="58">
        <v>15000</v>
      </c>
      <c r="F75" s="41">
        <v>20000</v>
      </c>
      <c r="G75" s="24" t="s">
        <v>161</v>
      </c>
    </row>
    <row r="76" spans="1:7" x14ac:dyDescent="0.35">
      <c r="A76" s="6">
        <v>66</v>
      </c>
      <c r="B76" s="8" t="s">
        <v>88</v>
      </c>
      <c r="C76" s="56">
        <f>C77+C78+C79</f>
        <v>0</v>
      </c>
      <c r="D76" s="50">
        <f>D77+D78+D79</f>
        <v>0</v>
      </c>
      <c r="E76" s="46">
        <f>E77+E78+E79</f>
        <v>0</v>
      </c>
      <c r="F76" s="42"/>
      <c r="G76" s="2"/>
    </row>
    <row r="77" spans="1:7" x14ac:dyDescent="0.35">
      <c r="A77" s="2">
        <v>6600</v>
      </c>
      <c r="B77" s="9" t="s">
        <v>89</v>
      </c>
      <c r="C77" s="61"/>
      <c r="D77" s="53"/>
      <c r="E77" s="58"/>
      <c r="F77" s="41"/>
      <c r="G77" s="2"/>
    </row>
    <row r="78" spans="1:7" x14ac:dyDescent="0.35">
      <c r="A78" s="2">
        <v>6620</v>
      </c>
      <c r="B78" s="9" t="s">
        <v>90</v>
      </c>
      <c r="C78" s="61"/>
      <c r="D78" s="53"/>
      <c r="E78" s="58"/>
      <c r="F78" s="41"/>
      <c r="G78" s="2"/>
    </row>
    <row r="79" spans="1:7" s="7" customFormat="1" x14ac:dyDescent="0.35">
      <c r="A79" s="2">
        <v>6640</v>
      </c>
      <c r="B79" s="9" t="s">
        <v>91</v>
      </c>
      <c r="C79" s="61"/>
      <c r="D79" s="53"/>
      <c r="E79" s="58"/>
      <c r="F79" s="41"/>
      <c r="G79" s="6"/>
    </row>
    <row r="80" spans="1:7" x14ac:dyDescent="0.35">
      <c r="A80" s="6">
        <v>67</v>
      </c>
      <c r="B80" s="8" t="s">
        <v>92</v>
      </c>
      <c r="C80" s="56">
        <f>C81</f>
        <v>0</v>
      </c>
      <c r="D80" s="50">
        <f>D81</f>
        <v>0</v>
      </c>
      <c r="E80" s="46">
        <f>E81</f>
        <v>0</v>
      </c>
      <c r="F80" s="42"/>
      <c r="G80" s="2"/>
    </row>
    <row r="81" spans="1:7" x14ac:dyDescent="0.35">
      <c r="A81" s="2">
        <v>6705</v>
      </c>
      <c r="B81" s="9" t="s">
        <v>93</v>
      </c>
      <c r="C81" s="61"/>
      <c r="D81" s="53"/>
      <c r="E81" s="58"/>
      <c r="F81" s="41"/>
      <c r="G81" s="2"/>
    </row>
    <row r="82" spans="1:7" x14ac:dyDescent="0.35">
      <c r="A82" s="6">
        <v>68</v>
      </c>
      <c r="B82" s="8" t="s">
        <v>94</v>
      </c>
      <c r="C82" s="56">
        <f>C83+C84+C85+C86</f>
        <v>17941.5</v>
      </c>
      <c r="D82" s="50">
        <f>SUM(D83:D86)</f>
        <v>35979.14</v>
      </c>
      <c r="E82" s="46">
        <f>E83+E84+E85+E86</f>
        <v>25000</v>
      </c>
      <c r="F82" s="42">
        <f>SUM(F83:F86)</f>
        <v>35000</v>
      </c>
      <c r="G82" s="2"/>
    </row>
    <row r="83" spans="1:7" x14ac:dyDescent="0.35">
      <c r="A83" s="2">
        <v>6800</v>
      </c>
      <c r="B83" s="9" t="s">
        <v>95</v>
      </c>
      <c r="C83" s="61"/>
      <c r="D83" s="53">
        <v>519.20000000000005</v>
      </c>
      <c r="E83" s="58"/>
      <c r="F83" s="41"/>
      <c r="G83" s="2"/>
    </row>
    <row r="84" spans="1:7" x14ac:dyDescent="0.35">
      <c r="A84" s="2">
        <v>6820</v>
      </c>
      <c r="B84" s="9" t="s">
        <v>96</v>
      </c>
      <c r="C84" s="61">
        <v>258.5</v>
      </c>
      <c r="D84" s="53"/>
      <c r="E84" s="58"/>
      <c r="F84" s="41"/>
      <c r="G84" s="2"/>
    </row>
    <row r="85" spans="1:7" x14ac:dyDescent="0.35">
      <c r="A85" s="2">
        <v>6840</v>
      </c>
      <c r="B85" s="9" t="s">
        <v>97</v>
      </c>
      <c r="C85" s="61"/>
      <c r="D85" s="53"/>
      <c r="E85" s="58"/>
      <c r="F85" s="41"/>
      <c r="G85" s="2"/>
    </row>
    <row r="86" spans="1:7" s="7" customFormat="1" x14ac:dyDescent="0.35">
      <c r="A86" s="2">
        <v>6860</v>
      </c>
      <c r="B86" s="9" t="s">
        <v>98</v>
      </c>
      <c r="C86" s="61">
        <v>17683</v>
      </c>
      <c r="D86" s="53">
        <v>35459.94</v>
      </c>
      <c r="E86" s="58">
        <v>25000</v>
      </c>
      <c r="F86" s="41">
        <v>35000</v>
      </c>
      <c r="G86" s="24" t="s">
        <v>162</v>
      </c>
    </row>
    <row r="87" spans="1:7" s="7" customFormat="1" x14ac:dyDescent="0.35">
      <c r="A87" s="6">
        <v>69</v>
      </c>
      <c r="B87" s="8" t="s">
        <v>99</v>
      </c>
      <c r="C87" s="56">
        <f>SUM(C88:C91)</f>
        <v>169</v>
      </c>
      <c r="D87" s="50">
        <f>SUM(D88:D91)</f>
        <v>1001.4200000000001</v>
      </c>
      <c r="E87" s="46">
        <f>SUM(E88:E91)</f>
        <v>0</v>
      </c>
      <c r="F87" s="42"/>
      <c r="G87" s="6"/>
    </row>
    <row r="88" spans="1:7" s="7" customFormat="1" x14ac:dyDescent="0.35">
      <c r="A88" s="94">
        <v>6900</v>
      </c>
      <c r="B88" s="95" t="s">
        <v>100</v>
      </c>
      <c r="C88" s="57"/>
      <c r="D88" s="53">
        <v>783.34</v>
      </c>
      <c r="E88" s="47"/>
      <c r="F88" s="43"/>
      <c r="G88" s="6"/>
    </row>
    <row r="89" spans="1:7" x14ac:dyDescent="0.35">
      <c r="A89" s="94">
        <v>6907</v>
      </c>
      <c r="B89" s="95" t="s">
        <v>101</v>
      </c>
      <c r="C89" s="61"/>
      <c r="D89" s="53"/>
      <c r="E89" s="58"/>
      <c r="F89" s="41"/>
      <c r="G89" s="2"/>
    </row>
    <row r="90" spans="1:7" x14ac:dyDescent="0.35">
      <c r="A90" s="2">
        <v>6910</v>
      </c>
      <c r="B90" s="9" t="s">
        <v>99</v>
      </c>
      <c r="C90" s="61"/>
      <c r="D90" s="53"/>
      <c r="E90" s="58"/>
      <c r="F90" s="41"/>
      <c r="G90" s="2"/>
    </row>
    <row r="91" spans="1:7" s="7" customFormat="1" x14ac:dyDescent="0.35">
      <c r="A91" s="2">
        <v>6940</v>
      </c>
      <c r="B91" s="9" t="s">
        <v>102</v>
      </c>
      <c r="C91" s="61">
        <v>169</v>
      </c>
      <c r="D91" s="53">
        <v>218.08</v>
      </c>
      <c r="E91" s="58"/>
      <c r="F91" s="41"/>
      <c r="G91" s="6"/>
    </row>
    <row r="92" spans="1:7" x14ac:dyDescent="0.35">
      <c r="A92" s="6">
        <v>71</v>
      </c>
      <c r="B92" s="8" t="s">
        <v>103</v>
      </c>
      <c r="C92" s="56">
        <f>SUM(C93:C98)</f>
        <v>103377.51999999999</v>
      </c>
      <c r="D92" s="50">
        <f>SUM(D93:D98)</f>
        <v>121731</v>
      </c>
      <c r="E92" s="46">
        <f>SUM(E93:E98)</f>
        <v>74000</v>
      </c>
      <c r="F92" s="42">
        <f>SUM(F93:F98)</f>
        <v>110000</v>
      </c>
      <c r="G92" s="2"/>
    </row>
    <row r="93" spans="1:7" x14ac:dyDescent="0.35">
      <c r="A93" s="2">
        <v>7100</v>
      </c>
      <c r="B93" s="9" t="s">
        <v>104</v>
      </c>
      <c r="C93" s="61">
        <v>51081.52</v>
      </c>
      <c r="D93" s="53">
        <v>78548</v>
      </c>
      <c r="E93" s="58">
        <v>50000</v>
      </c>
      <c r="F93" s="41">
        <v>75000</v>
      </c>
      <c r="G93" s="24" t="s">
        <v>163</v>
      </c>
    </row>
    <row r="94" spans="1:7" x14ac:dyDescent="0.35">
      <c r="A94" s="2">
        <v>7140</v>
      </c>
      <c r="B94" s="9" t="s">
        <v>105</v>
      </c>
      <c r="C94" s="61">
        <v>50096</v>
      </c>
      <c r="D94" s="53">
        <v>27734</v>
      </c>
      <c r="E94" s="58"/>
      <c r="F94" s="41"/>
      <c r="G94" s="24" t="s">
        <v>164</v>
      </c>
    </row>
    <row r="95" spans="1:7" x14ac:dyDescent="0.35">
      <c r="A95" s="2">
        <v>7141</v>
      </c>
      <c r="B95" s="9" t="s">
        <v>106</v>
      </c>
      <c r="C95" s="61"/>
      <c r="D95" s="53">
        <v>12525</v>
      </c>
      <c r="E95" s="58">
        <v>20000</v>
      </c>
      <c r="F95" s="41">
        <v>30000</v>
      </c>
      <c r="G95" s="24" t="s">
        <v>165</v>
      </c>
    </row>
    <row r="96" spans="1:7" x14ac:dyDescent="0.35">
      <c r="A96" s="2">
        <v>7145</v>
      </c>
      <c r="B96" s="9" t="s">
        <v>107</v>
      </c>
      <c r="C96" s="61"/>
      <c r="D96" s="53"/>
      <c r="E96" s="58"/>
      <c r="F96" s="41"/>
      <c r="G96" s="2"/>
    </row>
    <row r="97" spans="1:7" x14ac:dyDescent="0.35">
      <c r="A97" s="2">
        <v>7150</v>
      </c>
      <c r="B97" s="9" t="s">
        <v>108</v>
      </c>
      <c r="C97" s="61">
        <v>2200</v>
      </c>
      <c r="D97" s="53">
        <v>2924</v>
      </c>
      <c r="E97" s="58">
        <v>4000</v>
      </c>
      <c r="F97" s="41">
        <v>5000</v>
      </c>
      <c r="G97" s="2" t="s">
        <v>153</v>
      </c>
    </row>
    <row r="98" spans="1:7" s="7" customFormat="1" x14ac:dyDescent="0.35">
      <c r="A98" s="2">
        <v>7190</v>
      </c>
      <c r="B98" s="9" t="s">
        <v>109</v>
      </c>
      <c r="C98" s="61"/>
      <c r="D98" s="53"/>
      <c r="E98" s="58"/>
      <c r="F98" s="41"/>
      <c r="G98" s="6"/>
    </row>
    <row r="99" spans="1:7" x14ac:dyDescent="0.35">
      <c r="A99" s="6">
        <v>73</v>
      </c>
      <c r="B99" s="8" t="s">
        <v>110</v>
      </c>
      <c r="C99" s="56">
        <f>SUM(C100:C102)</f>
        <v>141470</v>
      </c>
      <c r="D99" s="50">
        <f>SUM(D100:D102)</f>
        <v>210515</v>
      </c>
      <c r="E99" s="46">
        <f>SUM(E100:E102)</f>
        <v>70000</v>
      </c>
      <c r="F99" s="42">
        <f>SUM(F100:F102)</f>
        <v>110000</v>
      </c>
      <c r="G99" s="2"/>
    </row>
    <row r="100" spans="1:7" x14ac:dyDescent="0.35">
      <c r="A100" s="2">
        <v>7300</v>
      </c>
      <c r="B100" s="9" t="s">
        <v>111</v>
      </c>
      <c r="C100" s="61"/>
      <c r="D100" s="53"/>
      <c r="E100" s="58"/>
      <c r="F100" s="41"/>
      <c r="G100" s="2"/>
    </row>
    <row r="101" spans="1:7" x14ac:dyDescent="0.35">
      <c r="A101" s="2">
        <v>7320</v>
      </c>
      <c r="B101" s="9" t="s">
        <v>112</v>
      </c>
      <c r="C101" s="61"/>
      <c r="D101" s="53">
        <v>168</v>
      </c>
      <c r="E101" s="58"/>
      <c r="F101" s="41"/>
      <c r="G101" s="2"/>
    </row>
    <row r="102" spans="1:7" s="7" customFormat="1" x14ac:dyDescent="0.35">
      <c r="A102" s="2">
        <v>7390</v>
      </c>
      <c r="B102" s="9" t="s">
        <v>113</v>
      </c>
      <c r="C102" s="61">
        <v>141470</v>
      </c>
      <c r="D102" s="53">
        <v>210347</v>
      </c>
      <c r="E102" s="58">
        <v>70000</v>
      </c>
      <c r="F102" s="41">
        <v>110000</v>
      </c>
      <c r="G102" s="94" t="s">
        <v>166</v>
      </c>
    </row>
    <row r="103" spans="1:7" x14ac:dyDescent="0.35">
      <c r="A103" s="6">
        <v>74</v>
      </c>
      <c r="B103" s="8" t="s">
        <v>114</v>
      </c>
      <c r="C103" s="56">
        <f>SUM(C104:C105)</f>
        <v>600</v>
      </c>
      <c r="D103" s="50">
        <f>SUM(D104)</f>
        <v>4000</v>
      </c>
      <c r="E103" s="46">
        <f>SUM(E104:E105)</f>
        <v>5000</v>
      </c>
      <c r="F103" s="42">
        <f>SUM(F104:F105)</f>
        <v>5000</v>
      </c>
      <c r="G103" s="2"/>
    </row>
    <row r="104" spans="1:7" x14ac:dyDescent="0.35">
      <c r="A104" s="2">
        <v>7400</v>
      </c>
      <c r="B104" s="9" t="s">
        <v>115</v>
      </c>
      <c r="C104" s="61">
        <v>600</v>
      </c>
      <c r="D104" s="53">
        <v>4000</v>
      </c>
      <c r="E104" s="58">
        <v>5000</v>
      </c>
      <c r="F104" s="41">
        <v>5000</v>
      </c>
      <c r="G104" s="2" t="s">
        <v>167</v>
      </c>
    </row>
    <row r="105" spans="1:7" s="7" customFormat="1" x14ac:dyDescent="0.35">
      <c r="A105" s="2">
        <v>7430</v>
      </c>
      <c r="B105" s="9" t="s">
        <v>36</v>
      </c>
      <c r="C105" s="61"/>
      <c r="D105" s="53"/>
      <c r="E105" s="58"/>
      <c r="F105" s="41"/>
      <c r="G105" s="19"/>
    </row>
    <row r="106" spans="1:7" x14ac:dyDescent="0.35">
      <c r="A106" s="6">
        <v>75</v>
      </c>
      <c r="B106" s="8" t="s">
        <v>118</v>
      </c>
      <c r="C106" s="56">
        <f>C107</f>
        <v>43110</v>
      </c>
      <c r="D106" s="50">
        <f>SUM(D107)</f>
        <v>37920</v>
      </c>
      <c r="E106" s="46">
        <f>E107</f>
        <v>35000</v>
      </c>
      <c r="F106" s="42">
        <f>SUM(F107)</f>
        <v>40000</v>
      </c>
      <c r="G106" s="18"/>
    </row>
    <row r="107" spans="1:7" s="7" customFormat="1" x14ac:dyDescent="0.35">
      <c r="A107" s="2">
        <v>7500</v>
      </c>
      <c r="B107" s="9" t="s">
        <v>118</v>
      </c>
      <c r="C107" s="61">
        <v>43110</v>
      </c>
      <c r="D107" s="53">
        <v>37920</v>
      </c>
      <c r="E107" s="58">
        <v>35000</v>
      </c>
      <c r="F107" s="41">
        <v>40000</v>
      </c>
      <c r="G107" s="19"/>
    </row>
    <row r="108" spans="1:7" x14ac:dyDescent="0.35">
      <c r="A108" s="6">
        <v>77</v>
      </c>
      <c r="B108" s="8" t="s">
        <v>119</v>
      </c>
      <c r="C108" s="56">
        <f>SUM(C109:C113)</f>
        <v>8925.08</v>
      </c>
      <c r="D108" s="50">
        <f>SUM(D109:D113)</f>
        <v>9603.65</v>
      </c>
      <c r="E108" s="46">
        <f>SUM(E109:E113)</f>
        <v>8000</v>
      </c>
      <c r="F108" s="42">
        <f>SUM(F109:F113)</f>
        <v>10000</v>
      </c>
      <c r="G108" s="18"/>
    </row>
    <row r="109" spans="1:7" x14ac:dyDescent="0.35">
      <c r="A109" s="2">
        <v>7710</v>
      </c>
      <c r="B109" s="9" t="s">
        <v>120</v>
      </c>
      <c r="C109" s="61">
        <v>1356</v>
      </c>
      <c r="D109" s="53">
        <v>97.5</v>
      </c>
      <c r="E109" s="58">
        <v>3000</v>
      </c>
      <c r="F109" s="41">
        <v>5000</v>
      </c>
      <c r="G109" s="18"/>
    </row>
    <row r="110" spans="1:7" x14ac:dyDescent="0.35">
      <c r="A110" s="2">
        <v>7770</v>
      </c>
      <c r="B110" s="9" t="s">
        <v>121</v>
      </c>
      <c r="C110" s="61">
        <v>443.37</v>
      </c>
      <c r="D110" s="53">
        <v>1563.78</v>
      </c>
      <c r="E110" s="58"/>
      <c r="F110" s="41"/>
      <c r="G110" s="18"/>
    </row>
    <row r="111" spans="1:7" x14ac:dyDescent="0.35">
      <c r="A111" s="2">
        <v>7790</v>
      </c>
      <c r="B111" s="9" t="s">
        <v>122</v>
      </c>
      <c r="C111" s="61">
        <v>1859.32</v>
      </c>
      <c r="D111" s="53">
        <v>2050.37</v>
      </c>
      <c r="E111" s="58"/>
      <c r="F111" s="41"/>
      <c r="G111" s="18"/>
    </row>
    <row r="112" spans="1:7" x14ac:dyDescent="0.35">
      <c r="A112" s="2">
        <v>7791</v>
      </c>
      <c r="B112" s="9" t="s">
        <v>123</v>
      </c>
      <c r="C112" s="61">
        <v>5266.39</v>
      </c>
      <c r="D112" s="53">
        <v>5892</v>
      </c>
      <c r="E112" s="58">
        <v>5000</v>
      </c>
      <c r="F112" s="41">
        <v>5000</v>
      </c>
      <c r="G112" s="18" t="s">
        <v>168</v>
      </c>
    </row>
    <row r="113" spans="1:7" x14ac:dyDescent="0.35">
      <c r="A113" s="2">
        <v>7830</v>
      </c>
      <c r="B113" s="9" t="s">
        <v>124</v>
      </c>
      <c r="C113" s="61"/>
      <c r="D113" s="53"/>
      <c r="E113" s="58"/>
      <c r="F113" s="41"/>
      <c r="G113" s="18"/>
    </row>
    <row r="114" spans="1:7" ht="15" thickBot="1" x14ac:dyDescent="0.4">
      <c r="A114" s="29"/>
      <c r="B114" s="32" t="s">
        <v>125</v>
      </c>
      <c r="C114" s="82">
        <f>C36+C43+C48+C51+C54+C56+C62+C67+C76+C80+C82+C87+C92+C99+C103+C106+C108</f>
        <v>814462.28</v>
      </c>
      <c r="D114" s="52">
        <f>D36+D43+D48+D51+D54+D56+D62+D67+D76+D80+D82+D87+D92+D99+D103+D106+D108</f>
        <v>760078.78999999992</v>
      </c>
      <c r="E114" s="48">
        <f>E36+E43+E48+E51+E54+E56+E62+E67+E76+E80+E82+E87+E92+E99+E103+E106+E108</f>
        <v>544000</v>
      </c>
      <c r="F114" s="44">
        <f>F108+F106+F103+F99+F92+F82+F67+F62+F56+F51+F48+F36</f>
        <v>670000</v>
      </c>
      <c r="G114" s="31"/>
    </row>
    <row r="115" spans="1:7" s="4" customFormat="1" ht="15" thickTop="1" x14ac:dyDescent="0.35">
      <c r="A115" s="26"/>
      <c r="B115" s="28"/>
      <c r="C115" s="86"/>
      <c r="D115" s="133"/>
      <c r="E115" s="59"/>
      <c r="F115" s="54"/>
      <c r="G115" s="33"/>
    </row>
    <row r="116" spans="1:7" x14ac:dyDescent="0.35">
      <c r="A116" s="1">
        <v>80</v>
      </c>
      <c r="B116" s="10" t="s">
        <v>126</v>
      </c>
      <c r="C116" s="57">
        <f>SUM(C117:C118)</f>
        <v>115.7</v>
      </c>
      <c r="D116" s="51">
        <f>SUM(D117)</f>
        <v>253</v>
      </c>
      <c r="E116" s="47">
        <f>SUM(E117:E118)</f>
        <v>0</v>
      </c>
      <c r="F116" s="43"/>
      <c r="G116" s="18"/>
    </row>
    <row r="117" spans="1:7" x14ac:dyDescent="0.35">
      <c r="A117" s="2">
        <v>8050</v>
      </c>
      <c r="B117" s="9" t="s">
        <v>127</v>
      </c>
      <c r="C117" s="61">
        <v>115.7</v>
      </c>
      <c r="D117" s="53">
        <v>253</v>
      </c>
      <c r="E117" s="58"/>
      <c r="F117" s="41"/>
      <c r="G117" s="18"/>
    </row>
    <row r="118" spans="1:7" x14ac:dyDescent="0.35">
      <c r="A118" s="2">
        <v>8070</v>
      </c>
      <c r="B118" s="9" t="s">
        <v>128</v>
      </c>
      <c r="C118" s="61"/>
      <c r="D118" s="53"/>
      <c r="E118" s="58"/>
      <c r="F118" s="41"/>
      <c r="G118" s="18"/>
    </row>
    <row r="119" spans="1:7" s="4" customFormat="1" x14ac:dyDescent="0.35">
      <c r="A119" s="2"/>
      <c r="B119" s="10" t="s">
        <v>129</v>
      </c>
      <c r="C119" s="58">
        <f>SUM(C117:C118)</f>
        <v>115.7</v>
      </c>
      <c r="D119" s="41">
        <f>SUM(D117:D118)</f>
        <v>253</v>
      </c>
      <c r="E119" s="58">
        <f>SUM(E117:E118)</f>
        <v>0</v>
      </c>
      <c r="F119" s="41"/>
      <c r="G119" s="20"/>
    </row>
    <row r="120" spans="1:7" x14ac:dyDescent="0.35">
      <c r="A120" s="1">
        <v>81</v>
      </c>
      <c r="B120" s="10" t="s">
        <v>130</v>
      </c>
      <c r="C120" s="57">
        <f>SUM(C121:C123)</f>
        <v>354.79</v>
      </c>
      <c r="D120" s="43">
        <f>SUM(D121:D123)</f>
        <v>8.75</v>
      </c>
      <c r="E120" s="129">
        <f>SUM(E121:E123)</f>
        <v>0</v>
      </c>
      <c r="F120" s="43"/>
      <c r="G120" s="18"/>
    </row>
    <row r="121" spans="1:7" x14ac:dyDescent="0.35">
      <c r="A121" s="2">
        <v>8150</v>
      </c>
      <c r="B121" s="9" t="s">
        <v>131</v>
      </c>
      <c r="C121" s="61">
        <v>354.79</v>
      </c>
      <c r="D121" s="55"/>
      <c r="E121" s="58"/>
      <c r="F121" s="41"/>
      <c r="G121" s="18"/>
    </row>
    <row r="122" spans="1:7" x14ac:dyDescent="0.35">
      <c r="A122" s="2">
        <v>8155</v>
      </c>
      <c r="B122" s="9" t="s">
        <v>169</v>
      </c>
      <c r="C122" s="61"/>
      <c r="D122" s="53">
        <v>8.75</v>
      </c>
      <c r="E122" s="58"/>
      <c r="F122" s="41"/>
      <c r="G122" s="18"/>
    </row>
    <row r="123" spans="1:7" x14ac:dyDescent="0.35">
      <c r="A123" s="2">
        <v>8170</v>
      </c>
      <c r="B123" s="9" t="s">
        <v>132</v>
      </c>
      <c r="C123" s="61"/>
      <c r="D123" s="53"/>
      <c r="E123" s="58"/>
      <c r="F123" s="41"/>
      <c r="G123" s="18"/>
    </row>
    <row r="124" spans="1:7" x14ac:dyDescent="0.35">
      <c r="A124" s="2"/>
      <c r="B124" s="10" t="s">
        <v>133</v>
      </c>
      <c r="C124" s="47">
        <f>SUM(C121:C123)</f>
        <v>354.79</v>
      </c>
      <c r="D124" s="43">
        <f>SUM(D121:D123)</f>
        <v>8.75</v>
      </c>
      <c r="E124" s="58">
        <f>SUM(E121:E123)</f>
        <v>0</v>
      </c>
      <c r="F124" s="41"/>
      <c r="G124" s="18"/>
    </row>
    <row r="125" spans="1:7" x14ac:dyDescent="0.35">
      <c r="A125" s="74"/>
      <c r="B125" s="3"/>
      <c r="C125" s="61"/>
      <c r="D125" s="53"/>
      <c r="E125" s="58"/>
      <c r="F125" s="41"/>
      <c r="G125" s="18"/>
    </row>
    <row r="126" spans="1:7" ht="15" thickBot="1" x14ac:dyDescent="0.4">
      <c r="A126" s="30"/>
      <c r="B126" s="32" t="s">
        <v>134</v>
      </c>
      <c r="C126" s="48">
        <f>SUM(C34-C114+C119-C124)</f>
        <v>-373779.37</v>
      </c>
      <c r="D126" s="44">
        <f>SUM(D34-D114+D119-D124)</f>
        <v>-159374.49999999988</v>
      </c>
      <c r="E126" s="48">
        <f>E34-E114</f>
        <v>-64000</v>
      </c>
      <c r="F126" s="44">
        <f>F34-F114</f>
        <v>-157000</v>
      </c>
      <c r="G126" s="31"/>
    </row>
    <row r="127" spans="1:7" ht="15" thickTop="1" x14ac:dyDescent="0.35"/>
    <row r="129" spans="3:4" x14ac:dyDescent="0.35">
      <c r="C129" s="69"/>
      <c r="D129" s="5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H124"/>
  <sheetViews>
    <sheetView zoomScaleNormal="100" workbookViewId="0">
      <pane xSplit="2" ySplit="1" topLeftCell="C108" activePane="bottomRight" state="frozen"/>
      <selection pane="topRight" activeCell="F6" sqref="F6"/>
      <selection pane="bottomLeft" activeCell="F6" sqref="F6"/>
      <selection pane="bottomRight" activeCell="C128" sqref="C128"/>
    </sheetView>
  </sheetViews>
  <sheetFormatPr baseColWidth="10" defaultColWidth="11.453125" defaultRowHeight="14.5" x14ac:dyDescent="0.35"/>
  <cols>
    <col min="1" max="1" width="5" customWidth="1"/>
    <col min="2" max="2" width="40.453125" customWidth="1"/>
    <col min="3" max="3" width="13.453125" style="70" customWidth="1"/>
    <col min="4" max="4" width="13.453125" customWidth="1"/>
    <col min="5" max="6" width="14.453125" style="70" customWidth="1"/>
    <col min="7" max="7" width="34.54296875" customWidth="1"/>
  </cols>
  <sheetData>
    <row r="1" spans="1:7" ht="26.5" thickBot="1" x14ac:dyDescent="0.4">
      <c r="A1" s="15" t="s">
        <v>170</v>
      </c>
      <c r="B1" s="17"/>
      <c r="C1" s="98" t="s">
        <v>1</v>
      </c>
      <c r="D1" s="130" t="s">
        <v>2</v>
      </c>
      <c r="E1" s="85" t="s">
        <v>3</v>
      </c>
      <c r="F1" s="73" t="s">
        <v>4</v>
      </c>
      <c r="G1" s="35" t="s">
        <v>5</v>
      </c>
    </row>
    <row r="2" spans="1:7" s="7" customFormat="1" x14ac:dyDescent="0.35">
      <c r="A2" s="11">
        <v>30</v>
      </c>
      <c r="B2" s="12" t="s">
        <v>136</v>
      </c>
      <c r="C2" s="45">
        <f>SUM(C3:C8)</f>
        <v>0</v>
      </c>
      <c r="D2" s="40">
        <f>SUM(D3:D8)</f>
        <v>5630</v>
      </c>
      <c r="E2" s="45">
        <f>SUM(E3:E8)</f>
        <v>0</v>
      </c>
      <c r="F2" s="40"/>
      <c r="G2" s="34"/>
    </row>
    <row r="3" spans="1:7" x14ac:dyDescent="0.35">
      <c r="A3" s="2">
        <v>3000</v>
      </c>
      <c r="B3" s="9" t="s">
        <v>7</v>
      </c>
      <c r="C3" s="61"/>
      <c r="D3" s="53">
        <v>5630</v>
      </c>
      <c r="E3" s="61"/>
      <c r="F3" s="53"/>
      <c r="G3" s="18" t="s">
        <v>171</v>
      </c>
    </row>
    <row r="4" spans="1:7" x14ac:dyDescent="0.35">
      <c r="A4" s="2">
        <v>3001</v>
      </c>
      <c r="B4" s="9" t="s">
        <v>8</v>
      </c>
      <c r="C4" s="61"/>
      <c r="D4" s="53"/>
      <c r="E4" s="61"/>
      <c r="F4" s="53"/>
      <c r="G4" s="18"/>
    </row>
    <row r="5" spans="1:7" x14ac:dyDescent="0.35">
      <c r="A5" s="2">
        <v>3002</v>
      </c>
      <c r="B5" s="9" t="s">
        <v>9</v>
      </c>
      <c r="C5" s="61"/>
      <c r="D5" s="53"/>
      <c r="E5" s="61"/>
      <c r="F5" s="53"/>
      <c r="G5" s="18"/>
    </row>
    <row r="6" spans="1:7" x14ac:dyDescent="0.35">
      <c r="A6" s="2">
        <v>3020</v>
      </c>
      <c r="B6" s="9" t="s">
        <v>11</v>
      </c>
      <c r="C6" s="61"/>
      <c r="D6" s="53"/>
      <c r="E6" s="61"/>
      <c r="F6" s="53"/>
      <c r="G6" s="18"/>
    </row>
    <row r="7" spans="1:7" x14ac:dyDescent="0.35">
      <c r="A7" s="2">
        <v>3030</v>
      </c>
      <c r="B7" s="9" t="s">
        <v>13</v>
      </c>
      <c r="C7" s="61"/>
      <c r="D7" s="53"/>
      <c r="E7" s="61"/>
      <c r="F7" s="53"/>
      <c r="G7" s="18"/>
    </row>
    <row r="8" spans="1:7" x14ac:dyDescent="0.35">
      <c r="A8" s="2">
        <v>3063</v>
      </c>
      <c r="B8" s="9" t="s">
        <v>15</v>
      </c>
      <c r="C8" s="61"/>
      <c r="D8" s="53"/>
      <c r="E8" s="61"/>
      <c r="F8" s="53"/>
      <c r="G8" s="18"/>
    </row>
    <row r="9" spans="1:7" s="7" customFormat="1" x14ac:dyDescent="0.35">
      <c r="A9" s="6">
        <v>32</v>
      </c>
      <c r="B9" s="8" t="s">
        <v>142</v>
      </c>
      <c r="C9" s="46">
        <f>SUM(C10:C15)</f>
        <v>0</v>
      </c>
      <c r="D9" s="42"/>
      <c r="E9" s="46">
        <f>SUM(E10:E15)</f>
        <v>0</v>
      </c>
      <c r="F9" s="42"/>
      <c r="G9" s="19"/>
    </row>
    <row r="10" spans="1:7" x14ac:dyDescent="0.35">
      <c r="A10" s="2">
        <v>3202</v>
      </c>
      <c r="B10" s="9" t="s">
        <v>17</v>
      </c>
      <c r="C10" s="61"/>
      <c r="D10" s="53"/>
      <c r="E10" s="61"/>
      <c r="F10" s="53"/>
      <c r="G10" s="18"/>
    </row>
    <row r="11" spans="1:7" x14ac:dyDescent="0.35">
      <c r="A11" s="2">
        <v>3203</v>
      </c>
      <c r="B11" s="9" t="s">
        <v>18</v>
      </c>
      <c r="C11" s="61"/>
      <c r="D11" s="53"/>
      <c r="E11" s="61"/>
      <c r="F11" s="53"/>
      <c r="G11" s="18"/>
    </row>
    <row r="12" spans="1:7" x14ac:dyDescent="0.35">
      <c r="A12" s="2">
        <v>3204</v>
      </c>
      <c r="B12" s="9" t="s">
        <v>19</v>
      </c>
      <c r="C12" s="61"/>
      <c r="D12" s="53"/>
      <c r="E12" s="61"/>
      <c r="F12" s="53"/>
      <c r="G12" s="18"/>
    </row>
    <row r="13" spans="1:7" x14ac:dyDescent="0.35">
      <c r="A13" s="2">
        <v>3205</v>
      </c>
      <c r="B13" s="9" t="s">
        <v>21</v>
      </c>
      <c r="C13" s="61"/>
      <c r="D13" s="53"/>
      <c r="E13" s="61"/>
      <c r="F13" s="53"/>
      <c r="G13" s="18"/>
    </row>
    <row r="14" spans="1:7" x14ac:dyDescent="0.35">
      <c r="A14" s="2">
        <v>3209</v>
      </c>
      <c r="B14" s="9" t="s">
        <v>22</v>
      </c>
      <c r="C14" s="101"/>
      <c r="D14" s="71"/>
      <c r="E14" s="101">
        <v>0</v>
      </c>
      <c r="F14" s="71"/>
      <c r="G14" s="18"/>
    </row>
    <row r="15" spans="1:7" x14ac:dyDescent="0.35">
      <c r="A15" s="2">
        <v>3210</v>
      </c>
      <c r="B15" s="9" t="s">
        <v>23</v>
      </c>
      <c r="C15" s="61"/>
      <c r="D15" s="53"/>
      <c r="E15" s="61"/>
      <c r="F15" s="53"/>
      <c r="G15" s="18"/>
    </row>
    <row r="16" spans="1:7" s="7" customFormat="1" x14ac:dyDescent="0.35">
      <c r="A16" s="6">
        <v>34</v>
      </c>
      <c r="B16" s="8" t="s">
        <v>24</v>
      </c>
      <c r="C16" s="46">
        <f>C17</f>
        <v>0</v>
      </c>
      <c r="D16" s="42"/>
      <c r="E16" s="46">
        <f>E17</f>
        <v>0</v>
      </c>
      <c r="F16" s="42"/>
      <c r="G16" s="19"/>
    </row>
    <row r="17" spans="1:7" x14ac:dyDescent="0.35">
      <c r="A17" s="2">
        <v>3410</v>
      </c>
      <c r="B17" s="9" t="s">
        <v>25</v>
      </c>
      <c r="C17" s="61"/>
      <c r="D17" s="53"/>
      <c r="E17" s="61"/>
      <c r="F17" s="53"/>
      <c r="G17" s="18"/>
    </row>
    <row r="18" spans="1:7" s="4" customFormat="1" x14ac:dyDescent="0.35">
      <c r="A18" s="6">
        <v>36</v>
      </c>
      <c r="B18" s="8" t="s">
        <v>27</v>
      </c>
      <c r="C18" s="47">
        <f>SUM(C19:C21)</f>
        <v>500</v>
      </c>
      <c r="D18" s="43">
        <f>SUM(D19:D21)</f>
        <v>0</v>
      </c>
      <c r="E18" s="47">
        <f>SUM(E19:E21)</f>
        <v>0</v>
      </c>
      <c r="F18" s="43"/>
      <c r="G18" s="20"/>
    </row>
    <row r="19" spans="1:7" x14ac:dyDescent="0.35">
      <c r="A19" s="2">
        <v>3600</v>
      </c>
      <c r="B19" s="9" t="s">
        <v>28</v>
      </c>
      <c r="C19" s="61">
        <v>500</v>
      </c>
      <c r="D19" s="53"/>
      <c r="E19" s="61"/>
      <c r="F19" s="53"/>
      <c r="G19" s="18"/>
    </row>
    <row r="20" spans="1:7" x14ac:dyDescent="0.35">
      <c r="A20" s="2">
        <v>3601</v>
      </c>
      <c r="B20" s="9" t="s">
        <v>29</v>
      </c>
      <c r="C20" s="61"/>
      <c r="D20" s="53"/>
      <c r="E20" s="61"/>
      <c r="F20" s="53"/>
      <c r="G20" s="18"/>
    </row>
    <row r="21" spans="1:7" x14ac:dyDescent="0.35">
      <c r="A21" s="2">
        <v>3605</v>
      </c>
      <c r="B21" s="9" t="s">
        <v>30</v>
      </c>
      <c r="C21" s="61"/>
      <c r="D21" s="53"/>
      <c r="E21" s="61"/>
      <c r="F21" s="53"/>
      <c r="G21" s="18"/>
    </row>
    <row r="22" spans="1:7" x14ac:dyDescent="0.35">
      <c r="A22" s="1">
        <v>39</v>
      </c>
      <c r="B22" s="10" t="s">
        <v>31</v>
      </c>
      <c r="C22" s="58">
        <f>SUM(C23:C30)</f>
        <v>0</v>
      </c>
      <c r="D22" s="41"/>
      <c r="E22" s="58">
        <f>SUM(E23:E30)</f>
        <v>0</v>
      </c>
      <c r="F22" s="41"/>
      <c r="G22" s="18"/>
    </row>
    <row r="23" spans="1:7" x14ac:dyDescent="0.35">
      <c r="A23" s="2">
        <v>3900</v>
      </c>
      <c r="B23" s="9" t="s">
        <v>32</v>
      </c>
      <c r="C23" s="61"/>
      <c r="D23" s="53"/>
      <c r="E23" s="61"/>
      <c r="F23" s="53"/>
      <c r="G23" s="18"/>
    </row>
    <row r="24" spans="1:7" x14ac:dyDescent="0.35">
      <c r="A24" s="2">
        <v>3901</v>
      </c>
      <c r="B24" s="9" t="s">
        <v>33</v>
      </c>
      <c r="C24" s="61"/>
      <c r="D24" s="53"/>
      <c r="E24" s="61"/>
      <c r="F24" s="53"/>
      <c r="G24" s="18"/>
    </row>
    <row r="25" spans="1:7" x14ac:dyDescent="0.35">
      <c r="A25" s="2">
        <v>3902</v>
      </c>
      <c r="B25" s="9" t="s">
        <v>34</v>
      </c>
      <c r="C25" s="61"/>
      <c r="D25" s="53"/>
      <c r="E25" s="61"/>
      <c r="F25" s="53"/>
      <c r="G25" s="18"/>
    </row>
    <row r="26" spans="1:7" x14ac:dyDescent="0.35">
      <c r="A26" s="2">
        <v>3903</v>
      </c>
      <c r="B26" s="9" t="s">
        <v>35</v>
      </c>
      <c r="C26" s="61"/>
      <c r="D26" s="53"/>
      <c r="E26" s="61"/>
      <c r="F26" s="53"/>
      <c r="G26" s="18"/>
    </row>
    <row r="27" spans="1:7" x14ac:dyDescent="0.35">
      <c r="A27" s="2">
        <v>3904</v>
      </c>
      <c r="B27" s="9" t="s">
        <v>36</v>
      </c>
      <c r="C27" s="61"/>
      <c r="D27" s="53"/>
      <c r="E27" s="61"/>
      <c r="F27" s="53"/>
      <c r="G27" s="18"/>
    </row>
    <row r="28" spans="1:7" x14ac:dyDescent="0.35">
      <c r="A28" s="2">
        <v>3909</v>
      </c>
      <c r="B28" s="9" t="s">
        <v>37</v>
      </c>
      <c r="C28" s="61"/>
      <c r="D28" s="53"/>
      <c r="E28" s="61"/>
      <c r="F28" s="53"/>
      <c r="G28" s="18"/>
    </row>
    <row r="29" spans="1:7" x14ac:dyDescent="0.35">
      <c r="A29" s="2">
        <v>3920</v>
      </c>
      <c r="B29" s="9" t="s">
        <v>38</v>
      </c>
      <c r="C29" s="61"/>
      <c r="D29" s="53"/>
      <c r="E29" s="61"/>
      <c r="F29" s="53"/>
      <c r="G29" s="18"/>
    </row>
    <row r="30" spans="1:7" x14ac:dyDescent="0.35">
      <c r="A30" s="2">
        <v>3930</v>
      </c>
      <c r="B30" s="9" t="s">
        <v>40</v>
      </c>
      <c r="C30" s="61"/>
      <c r="D30" s="53"/>
      <c r="E30" s="61"/>
      <c r="F30" s="53"/>
      <c r="G30" s="18"/>
    </row>
    <row r="31" spans="1:7" ht="15" thickBot="1" x14ac:dyDescent="0.4">
      <c r="A31" s="29"/>
      <c r="B31" s="32" t="s">
        <v>42</v>
      </c>
      <c r="C31" s="48">
        <f>C2+C9+C16+C22+C18</f>
        <v>500</v>
      </c>
      <c r="D31" s="44">
        <f>D2+D9+D16+D22+D18</f>
        <v>5630</v>
      </c>
      <c r="E31" s="48">
        <f>E2+E9+E16+E22+E18</f>
        <v>0</v>
      </c>
      <c r="F31" s="44"/>
      <c r="G31" s="31"/>
    </row>
    <row r="32" spans="1:7" ht="15" thickTop="1" x14ac:dyDescent="0.35">
      <c r="A32" s="13"/>
      <c r="B32" s="28"/>
      <c r="C32" s="62"/>
      <c r="D32" s="55"/>
      <c r="E32" s="62"/>
      <c r="F32" s="55"/>
      <c r="G32" s="27"/>
    </row>
    <row r="33" spans="1:7" s="7" customFormat="1" x14ac:dyDescent="0.35">
      <c r="A33" s="6">
        <v>43</v>
      </c>
      <c r="B33" s="8" t="s">
        <v>43</v>
      </c>
      <c r="C33" s="56"/>
      <c r="D33" s="50"/>
      <c r="E33" s="56"/>
      <c r="F33" s="50"/>
      <c r="G33" s="19"/>
    </row>
    <row r="34" spans="1:7" x14ac:dyDescent="0.35">
      <c r="A34" s="2">
        <v>4300</v>
      </c>
      <c r="B34" s="9" t="s">
        <v>44</v>
      </c>
      <c r="C34" s="61"/>
      <c r="D34" s="53"/>
      <c r="E34" s="61"/>
      <c r="F34" s="53"/>
      <c r="G34" s="18"/>
    </row>
    <row r="35" spans="1:7" x14ac:dyDescent="0.35">
      <c r="A35" s="2">
        <v>4301</v>
      </c>
      <c r="B35" s="9" t="s">
        <v>45</v>
      </c>
      <c r="C35" s="61"/>
      <c r="D35" s="53"/>
      <c r="E35" s="61"/>
      <c r="F35" s="53"/>
      <c r="G35" s="18"/>
    </row>
    <row r="36" spans="1:7" x14ac:dyDescent="0.35">
      <c r="A36" s="2">
        <v>4330</v>
      </c>
      <c r="B36" s="9" t="s">
        <v>46</v>
      </c>
      <c r="C36" s="61"/>
      <c r="D36" s="53"/>
      <c r="E36" s="61"/>
      <c r="F36" s="53"/>
      <c r="G36" s="18"/>
    </row>
    <row r="37" spans="1:7" x14ac:dyDescent="0.35">
      <c r="A37" s="2">
        <v>4340</v>
      </c>
      <c r="B37" s="9" t="s">
        <v>47</v>
      </c>
      <c r="C37" s="61"/>
      <c r="D37" s="53"/>
      <c r="E37" s="61"/>
      <c r="F37" s="53"/>
      <c r="G37" s="18"/>
    </row>
    <row r="38" spans="1:7" x14ac:dyDescent="0.35">
      <c r="A38" s="2">
        <v>4341</v>
      </c>
      <c r="B38" s="9" t="s">
        <v>48</v>
      </c>
      <c r="C38" s="61"/>
      <c r="D38" s="53"/>
      <c r="E38" s="61"/>
      <c r="F38" s="53"/>
      <c r="G38" s="18"/>
    </row>
    <row r="39" spans="1:7" x14ac:dyDescent="0.35">
      <c r="A39" s="2">
        <v>4342</v>
      </c>
      <c r="B39" s="9" t="s">
        <v>50</v>
      </c>
      <c r="C39" s="61"/>
      <c r="D39" s="53"/>
      <c r="E39" s="61"/>
      <c r="F39" s="53"/>
      <c r="G39" s="18"/>
    </row>
    <row r="40" spans="1:7" s="7" customFormat="1" x14ac:dyDescent="0.35">
      <c r="A40" s="6">
        <v>45</v>
      </c>
      <c r="B40" s="8" t="s">
        <v>51</v>
      </c>
      <c r="C40" s="46">
        <f>SUM(C41:C44)</f>
        <v>20050.189999999999</v>
      </c>
      <c r="D40" s="42">
        <f>SUM(D41:D44)</f>
        <v>23359</v>
      </c>
      <c r="E40" s="46">
        <f>SUM(E41:E44)</f>
        <v>10000</v>
      </c>
      <c r="F40" s="42">
        <f>SUM(F41:F47)</f>
        <v>30000</v>
      </c>
      <c r="G40" s="19"/>
    </row>
    <row r="41" spans="1:7" x14ac:dyDescent="0.35">
      <c r="A41" s="2">
        <v>4500</v>
      </c>
      <c r="B41" s="9" t="s">
        <v>52</v>
      </c>
      <c r="C41" s="61"/>
      <c r="D41" s="53"/>
      <c r="E41" s="61"/>
      <c r="F41" s="53"/>
      <c r="G41" s="18"/>
    </row>
    <row r="42" spans="1:7" x14ac:dyDescent="0.35">
      <c r="A42" s="2">
        <v>4510</v>
      </c>
      <c r="B42" s="9" t="s">
        <v>53</v>
      </c>
      <c r="C42" s="61">
        <v>20050.189999999999</v>
      </c>
      <c r="D42" s="53">
        <v>23359</v>
      </c>
      <c r="E42" s="61">
        <v>10000</v>
      </c>
      <c r="F42" s="53">
        <v>30000</v>
      </c>
      <c r="G42" s="18" t="s">
        <v>172</v>
      </c>
    </row>
    <row r="43" spans="1:7" x14ac:dyDescent="0.35">
      <c r="A43" s="2">
        <v>4520</v>
      </c>
      <c r="B43" s="9" t="s">
        <v>54</v>
      </c>
      <c r="C43" s="61"/>
      <c r="D43" s="53"/>
      <c r="E43" s="61"/>
      <c r="F43" s="53"/>
      <c r="G43" s="18"/>
    </row>
    <row r="44" spans="1:7" x14ac:dyDescent="0.35">
      <c r="A44" s="2">
        <v>4531</v>
      </c>
      <c r="B44" s="9" t="s">
        <v>55</v>
      </c>
      <c r="C44" s="61"/>
      <c r="D44" s="53"/>
      <c r="E44" s="61"/>
      <c r="F44" s="53"/>
      <c r="G44" s="18"/>
    </row>
    <row r="45" spans="1:7" s="7" customFormat="1" x14ac:dyDescent="0.35">
      <c r="A45" s="6">
        <v>50</v>
      </c>
      <c r="B45" s="8" t="s">
        <v>56</v>
      </c>
      <c r="C45" s="46">
        <f>SUM(C46:C47)</f>
        <v>0</v>
      </c>
      <c r="D45" s="42"/>
      <c r="E45" s="46">
        <f>SUM(E46:E47)</f>
        <v>0</v>
      </c>
      <c r="F45" s="42"/>
      <c r="G45" s="19"/>
    </row>
    <row r="46" spans="1:7" x14ac:dyDescent="0.35">
      <c r="A46" s="2">
        <v>5000</v>
      </c>
      <c r="B46" s="9" t="s">
        <v>57</v>
      </c>
      <c r="C46" s="61"/>
      <c r="D46" s="53"/>
      <c r="E46" s="61"/>
      <c r="F46" s="53"/>
      <c r="G46" s="18"/>
    </row>
    <row r="47" spans="1:7" x14ac:dyDescent="0.35">
      <c r="A47" s="2">
        <v>5092</v>
      </c>
      <c r="B47" s="9" t="s">
        <v>58</v>
      </c>
      <c r="C47" s="61"/>
      <c r="D47" s="53"/>
      <c r="E47" s="61"/>
      <c r="F47" s="53"/>
      <c r="G47" s="18"/>
    </row>
    <row r="48" spans="1:7" s="7" customFormat="1" x14ac:dyDescent="0.35">
      <c r="A48" s="6">
        <v>55</v>
      </c>
      <c r="B48" s="8" t="s">
        <v>59</v>
      </c>
      <c r="C48" s="46">
        <f>SUM(C49:C50)</f>
        <v>0</v>
      </c>
      <c r="D48" s="42"/>
      <c r="E48" s="46">
        <f>SUM(E49:E50)</f>
        <v>0</v>
      </c>
      <c r="F48" s="42"/>
      <c r="G48" s="19"/>
    </row>
    <row r="49" spans="1:7" x14ac:dyDescent="0.35">
      <c r="A49" s="2">
        <v>5500</v>
      </c>
      <c r="B49" s="9" t="s">
        <v>59</v>
      </c>
      <c r="C49" s="61"/>
      <c r="D49" s="53"/>
      <c r="E49" s="61"/>
      <c r="F49" s="53"/>
      <c r="G49" s="18"/>
    </row>
    <row r="50" spans="1:7" x14ac:dyDescent="0.35">
      <c r="A50" s="2">
        <v>5990</v>
      </c>
      <c r="B50" s="9" t="s">
        <v>60</v>
      </c>
      <c r="C50" s="61"/>
      <c r="D50" s="53"/>
      <c r="E50" s="61"/>
      <c r="F50" s="53"/>
      <c r="G50" s="18"/>
    </row>
    <row r="51" spans="1:7" s="7" customFormat="1" x14ac:dyDescent="0.35">
      <c r="A51" s="6">
        <v>62</v>
      </c>
      <c r="B51" s="8" t="s">
        <v>61</v>
      </c>
      <c r="C51" s="46">
        <f>C52</f>
        <v>7582.77</v>
      </c>
      <c r="D51" s="42">
        <f>D52</f>
        <v>12072</v>
      </c>
      <c r="E51" s="46">
        <f>E52</f>
        <v>5000</v>
      </c>
      <c r="F51" s="42">
        <f>SUM(F52)</f>
        <v>10000</v>
      </c>
      <c r="G51" s="19"/>
    </row>
    <row r="52" spans="1:7" x14ac:dyDescent="0.35">
      <c r="A52" s="2">
        <v>6250</v>
      </c>
      <c r="B52" s="9" t="s">
        <v>62</v>
      </c>
      <c r="C52" s="61">
        <v>7582.77</v>
      </c>
      <c r="D52" s="53">
        <v>12072</v>
      </c>
      <c r="E52" s="61">
        <v>5000</v>
      </c>
      <c r="F52" s="53">
        <v>10000</v>
      </c>
      <c r="G52" s="18" t="s">
        <v>173</v>
      </c>
    </row>
    <row r="53" spans="1:7" s="7" customFormat="1" x14ac:dyDescent="0.35">
      <c r="A53" s="6">
        <v>63</v>
      </c>
      <c r="B53" s="8" t="s">
        <v>63</v>
      </c>
      <c r="C53" s="46">
        <f>SUM(C54:C58)</f>
        <v>75489.51999999999</v>
      </c>
      <c r="D53" s="42">
        <f>SUM(D54:D58)</f>
        <v>96861.12000000001</v>
      </c>
      <c r="E53" s="46">
        <f>SUM(E54:E58)</f>
        <v>85000</v>
      </c>
      <c r="F53" s="42">
        <f>SUM(F54:F58)</f>
        <v>90000</v>
      </c>
      <c r="G53" s="19"/>
    </row>
    <row r="54" spans="1:7" x14ac:dyDescent="0.35">
      <c r="A54" s="2">
        <v>6300</v>
      </c>
      <c r="B54" s="9" t="s">
        <v>64</v>
      </c>
      <c r="C54" s="61"/>
      <c r="D54" s="53"/>
      <c r="E54" s="61"/>
      <c r="F54" s="53"/>
      <c r="G54" s="18"/>
    </row>
    <row r="55" spans="1:7" x14ac:dyDescent="0.35">
      <c r="A55" s="2">
        <v>6320</v>
      </c>
      <c r="B55" s="9" t="s">
        <v>66</v>
      </c>
      <c r="C55" s="61">
        <v>23817.53</v>
      </c>
      <c r="D55" s="53">
        <v>27124</v>
      </c>
      <c r="E55" s="61">
        <v>25000</v>
      </c>
      <c r="F55" s="53">
        <v>25000</v>
      </c>
      <c r="G55" s="18"/>
    </row>
    <row r="56" spans="1:7" x14ac:dyDescent="0.35">
      <c r="A56" s="2">
        <v>6340</v>
      </c>
      <c r="B56" s="9" t="s">
        <v>67</v>
      </c>
      <c r="C56" s="61">
        <v>51671.99</v>
      </c>
      <c r="D56" s="53">
        <v>69402.52</v>
      </c>
      <c r="E56" s="61">
        <v>60000</v>
      </c>
      <c r="F56" s="53">
        <v>65000</v>
      </c>
      <c r="G56" s="18"/>
    </row>
    <row r="57" spans="1:7" x14ac:dyDescent="0.35">
      <c r="A57" s="2">
        <v>6360</v>
      </c>
      <c r="B57" s="9" t="s">
        <v>68</v>
      </c>
      <c r="C57" s="61"/>
      <c r="D57" s="53">
        <v>334.6</v>
      </c>
      <c r="E57" s="61"/>
      <c r="F57" s="53"/>
      <c r="G57" s="18"/>
    </row>
    <row r="58" spans="1:7" x14ac:dyDescent="0.35">
      <c r="A58" s="2">
        <v>6390</v>
      </c>
      <c r="B58" s="9" t="s">
        <v>69</v>
      </c>
      <c r="C58" s="61"/>
      <c r="D58" s="53"/>
      <c r="E58" s="61"/>
      <c r="F58" s="53"/>
      <c r="G58" s="18"/>
    </row>
    <row r="59" spans="1:7" s="7" customFormat="1" x14ac:dyDescent="0.35">
      <c r="A59" s="6">
        <v>64</v>
      </c>
      <c r="B59" s="8" t="s">
        <v>70</v>
      </c>
      <c r="C59" s="46">
        <f>SUM(C60:C63)</f>
        <v>52136</v>
      </c>
      <c r="D59" s="42">
        <f>SUM(D60:D63)</f>
        <v>52386</v>
      </c>
      <c r="E59" s="46">
        <f>SUM(E60:E63)</f>
        <v>45000</v>
      </c>
      <c r="F59" s="42">
        <f>SUM(F60:F63)</f>
        <v>80000</v>
      </c>
      <c r="G59" s="19"/>
    </row>
    <row r="60" spans="1:7" x14ac:dyDescent="0.35">
      <c r="A60" s="2">
        <v>6400</v>
      </c>
      <c r="B60" s="9" t="s">
        <v>71</v>
      </c>
      <c r="C60" s="61">
        <v>47000</v>
      </c>
      <c r="D60" s="53">
        <v>47000</v>
      </c>
      <c r="E60" s="61">
        <v>40000</v>
      </c>
      <c r="F60" s="53">
        <v>25000</v>
      </c>
      <c r="G60" s="38" t="s">
        <v>174</v>
      </c>
    </row>
    <row r="61" spans="1:7" x14ac:dyDescent="0.35">
      <c r="A61" s="2">
        <v>6440</v>
      </c>
      <c r="B61" s="9" t="s">
        <v>72</v>
      </c>
      <c r="C61" s="61"/>
      <c r="D61" s="53"/>
      <c r="E61" s="61"/>
      <c r="F61" s="53"/>
      <c r="G61" s="18"/>
    </row>
    <row r="62" spans="1:7" x14ac:dyDescent="0.35">
      <c r="A62" s="2">
        <v>6470</v>
      </c>
      <c r="B62" s="9" t="s">
        <v>73</v>
      </c>
      <c r="C62" s="61"/>
      <c r="D62" s="53"/>
      <c r="E62" s="61"/>
      <c r="F62" s="53"/>
      <c r="G62" s="18"/>
    </row>
    <row r="63" spans="1:7" x14ac:dyDescent="0.35">
      <c r="A63" s="2">
        <v>6490</v>
      </c>
      <c r="B63" s="9" t="s">
        <v>75</v>
      </c>
      <c r="C63" s="61">
        <v>5136</v>
      </c>
      <c r="D63" s="53">
        <v>5386</v>
      </c>
      <c r="E63" s="61">
        <v>5000</v>
      </c>
      <c r="F63" s="53">
        <v>55000</v>
      </c>
      <c r="G63" s="18" t="s">
        <v>175</v>
      </c>
    </row>
    <row r="64" spans="1:7" s="7" customFormat="1" x14ac:dyDescent="0.35">
      <c r="A64" s="6">
        <v>65</v>
      </c>
      <c r="B64" s="8" t="s">
        <v>77</v>
      </c>
      <c r="C64" s="46">
        <f>SUM(C65:C72)</f>
        <v>51914.29</v>
      </c>
      <c r="D64" s="42">
        <f>SUM(D65:D72)</f>
        <v>36585.97</v>
      </c>
      <c r="E64" s="46">
        <f>SUM(E65:E72)</f>
        <v>40000</v>
      </c>
      <c r="F64" s="64">
        <f>SUM(F65:F72)</f>
        <v>30000</v>
      </c>
      <c r="G64" s="19"/>
    </row>
    <row r="65" spans="1:7" x14ac:dyDescent="0.35">
      <c r="A65" s="2">
        <v>6520</v>
      </c>
      <c r="B65" s="9" t="s">
        <v>78</v>
      </c>
      <c r="C65" s="61">
        <v>103.97</v>
      </c>
      <c r="D65" s="53">
        <v>349.59</v>
      </c>
      <c r="E65" s="61">
        <v>0</v>
      </c>
      <c r="F65" s="53"/>
      <c r="G65" s="18"/>
    </row>
    <row r="66" spans="1:7" x14ac:dyDescent="0.35">
      <c r="A66" s="2">
        <v>6550</v>
      </c>
      <c r="B66" s="9" t="s">
        <v>79</v>
      </c>
      <c r="C66" s="61">
        <v>1013.28</v>
      </c>
      <c r="D66" s="53">
        <v>1871.77</v>
      </c>
      <c r="E66" s="61"/>
      <c r="F66" s="53"/>
      <c r="G66" s="18"/>
    </row>
    <row r="67" spans="1:7" x14ac:dyDescent="0.35">
      <c r="A67" s="2">
        <v>6551</v>
      </c>
      <c r="B67" s="9" t="s">
        <v>80</v>
      </c>
      <c r="C67" s="61"/>
      <c r="D67" s="53"/>
      <c r="E67" s="61"/>
      <c r="F67" s="53"/>
      <c r="G67" s="18"/>
    </row>
    <row r="68" spans="1:7" x14ac:dyDescent="0.35">
      <c r="A68" s="2">
        <v>6552</v>
      </c>
      <c r="B68" s="9" t="s">
        <v>82</v>
      </c>
      <c r="C68" s="61"/>
      <c r="D68" s="53"/>
      <c r="E68" s="61"/>
      <c r="F68" s="53"/>
      <c r="G68" s="18"/>
    </row>
    <row r="69" spans="1:7" x14ac:dyDescent="0.35">
      <c r="A69" s="2">
        <v>6553</v>
      </c>
      <c r="B69" s="2" t="s">
        <v>83</v>
      </c>
      <c r="C69" s="61"/>
      <c r="D69" s="53"/>
      <c r="E69" s="61"/>
      <c r="F69" s="53"/>
      <c r="G69" s="18"/>
    </row>
    <row r="70" spans="1:7" x14ac:dyDescent="0.35">
      <c r="A70" s="2">
        <v>6560</v>
      </c>
      <c r="B70" s="9" t="s">
        <v>85</v>
      </c>
      <c r="C70" s="61">
        <v>50797.04</v>
      </c>
      <c r="D70" s="53">
        <v>34364.61</v>
      </c>
      <c r="E70" s="61">
        <v>40000</v>
      </c>
      <c r="F70" s="53">
        <v>30000</v>
      </c>
      <c r="G70" s="18" t="s">
        <v>176</v>
      </c>
    </row>
    <row r="71" spans="1:7" x14ac:dyDescent="0.35">
      <c r="A71" s="2">
        <v>6561</v>
      </c>
      <c r="B71" s="9" t="s">
        <v>86</v>
      </c>
      <c r="C71" s="61"/>
      <c r="D71" s="53"/>
      <c r="E71" s="61"/>
      <c r="F71" s="53"/>
      <c r="G71" s="18"/>
    </row>
    <row r="72" spans="1:7" s="7" customFormat="1" x14ac:dyDescent="0.35">
      <c r="A72" s="2">
        <v>6570</v>
      </c>
      <c r="B72" s="9" t="s">
        <v>87</v>
      </c>
      <c r="C72" s="61"/>
      <c r="D72" s="53"/>
      <c r="E72" s="61"/>
      <c r="F72" s="53"/>
      <c r="G72" s="19"/>
    </row>
    <row r="73" spans="1:7" x14ac:dyDescent="0.35">
      <c r="A73" s="6">
        <v>66</v>
      </c>
      <c r="B73" s="8" t="s">
        <v>88</v>
      </c>
      <c r="C73" s="46">
        <f>C74+C75+C76</f>
        <v>188865.74</v>
      </c>
      <c r="D73" s="42">
        <f>D74+D75+D76</f>
        <v>162304.16</v>
      </c>
      <c r="E73" s="46">
        <f>E74+E75+E76</f>
        <v>98000</v>
      </c>
      <c r="F73" s="42">
        <f>SUM(F74:F76)</f>
        <v>110000</v>
      </c>
      <c r="G73" s="144"/>
    </row>
    <row r="74" spans="1:7" x14ac:dyDescent="0.35">
      <c r="A74" s="2">
        <v>6600</v>
      </c>
      <c r="B74" s="9" t="s">
        <v>89</v>
      </c>
      <c r="C74" s="61">
        <v>168553.8</v>
      </c>
      <c r="D74" s="53">
        <v>118736.3</v>
      </c>
      <c r="E74" s="61">
        <v>90000</v>
      </c>
      <c r="F74" s="53">
        <v>100000</v>
      </c>
      <c r="G74" s="18" t="s">
        <v>177</v>
      </c>
    </row>
    <row r="75" spans="1:7" x14ac:dyDescent="0.35">
      <c r="A75" s="2">
        <v>6620</v>
      </c>
      <c r="B75" s="9" t="s">
        <v>90</v>
      </c>
      <c r="C75" s="61">
        <v>20311.939999999999</v>
      </c>
      <c r="D75" s="53">
        <v>43567.86</v>
      </c>
      <c r="E75" s="61">
        <v>8000</v>
      </c>
      <c r="F75" s="53">
        <v>10000</v>
      </c>
      <c r="G75" s="145"/>
    </row>
    <row r="76" spans="1:7" s="7" customFormat="1" x14ac:dyDescent="0.35">
      <c r="A76" s="2">
        <v>6640</v>
      </c>
      <c r="B76" s="9" t="s">
        <v>91</v>
      </c>
      <c r="C76" s="61"/>
      <c r="D76" s="53"/>
      <c r="E76" s="61"/>
      <c r="F76" s="53"/>
      <c r="G76" s="21"/>
    </row>
    <row r="77" spans="1:7" x14ac:dyDescent="0.35">
      <c r="A77" s="6">
        <v>67</v>
      </c>
      <c r="B77" s="8" t="s">
        <v>92</v>
      </c>
      <c r="C77" s="46">
        <f>C78</f>
        <v>0</v>
      </c>
      <c r="D77" s="42"/>
      <c r="E77" s="46">
        <f>E78</f>
        <v>0</v>
      </c>
      <c r="F77" s="42"/>
      <c r="G77" s="18"/>
    </row>
    <row r="78" spans="1:7" x14ac:dyDescent="0.35">
      <c r="A78" s="2">
        <v>6705</v>
      </c>
      <c r="B78" s="9" t="s">
        <v>93</v>
      </c>
      <c r="C78" s="61"/>
      <c r="D78" s="53"/>
      <c r="E78" s="61"/>
      <c r="F78" s="53"/>
      <c r="G78" s="18"/>
    </row>
    <row r="79" spans="1:7" x14ac:dyDescent="0.35">
      <c r="A79" s="6">
        <v>68</v>
      </c>
      <c r="B79" s="8" t="s">
        <v>94</v>
      </c>
      <c r="C79" s="46">
        <f>C80+C81+C82+C83</f>
        <v>0</v>
      </c>
      <c r="D79" s="42"/>
      <c r="E79" s="46">
        <f>E80+E81+E82+E83</f>
        <v>0</v>
      </c>
      <c r="F79" s="42"/>
      <c r="G79" s="18"/>
    </row>
    <row r="80" spans="1:7" x14ac:dyDescent="0.35">
      <c r="A80" s="2">
        <v>6800</v>
      </c>
      <c r="B80" s="9" t="s">
        <v>95</v>
      </c>
      <c r="C80" s="61"/>
      <c r="D80" s="53"/>
      <c r="E80" s="61"/>
      <c r="F80" s="53"/>
      <c r="G80" s="18"/>
    </row>
    <row r="81" spans="1:7" x14ac:dyDescent="0.35">
      <c r="A81" s="2">
        <v>6820</v>
      </c>
      <c r="B81" s="9" t="s">
        <v>96</v>
      </c>
      <c r="C81" s="61"/>
      <c r="D81" s="53"/>
      <c r="E81" s="61"/>
      <c r="F81" s="53"/>
      <c r="G81" s="18"/>
    </row>
    <row r="82" spans="1:7" x14ac:dyDescent="0.35">
      <c r="A82" s="2">
        <v>6840</v>
      </c>
      <c r="B82" s="9" t="s">
        <v>97</v>
      </c>
      <c r="C82" s="61"/>
      <c r="D82" s="53"/>
      <c r="E82" s="61"/>
      <c r="F82" s="53"/>
      <c r="G82" s="18"/>
    </row>
    <row r="83" spans="1:7" s="7" customFormat="1" x14ac:dyDescent="0.35">
      <c r="A83" s="2">
        <v>6860</v>
      </c>
      <c r="B83" s="9" t="s">
        <v>98</v>
      </c>
      <c r="C83" s="61"/>
      <c r="D83" s="53"/>
      <c r="E83" s="61"/>
      <c r="F83" s="53"/>
      <c r="G83" s="19"/>
    </row>
    <row r="84" spans="1:7" s="7" customFormat="1" x14ac:dyDescent="0.35">
      <c r="A84" s="6">
        <v>69</v>
      </c>
      <c r="B84" s="8" t="s">
        <v>99</v>
      </c>
      <c r="C84" s="46">
        <f>SUM(C85:C88)</f>
        <v>0</v>
      </c>
      <c r="D84" s="42"/>
      <c r="E84" s="46">
        <f>SUM(E85:E88)</f>
        <v>0</v>
      </c>
      <c r="F84" s="42"/>
      <c r="G84" s="19"/>
    </row>
    <row r="85" spans="1:7" s="7" customFormat="1" x14ac:dyDescent="0.35">
      <c r="A85" s="94">
        <v>6900</v>
      </c>
      <c r="B85" s="95" t="s">
        <v>100</v>
      </c>
      <c r="C85" s="56"/>
      <c r="D85" s="50"/>
      <c r="E85" s="56"/>
      <c r="F85" s="50"/>
      <c r="G85" s="19"/>
    </row>
    <row r="86" spans="1:7" x14ac:dyDescent="0.35">
      <c r="A86" s="94">
        <v>6907</v>
      </c>
      <c r="B86" s="95" t="s">
        <v>101</v>
      </c>
      <c r="C86" s="97"/>
      <c r="D86" s="96"/>
      <c r="E86" s="97"/>
      <c r="F86" s="96"/>
      <c r="G86" s="18"/>
    </row>
    <row r="87" spans="1:7" x14ac:dyDescent="0.35">
      <c r="A87" s="2">
        <v>6910</v>
      </c>
      <c r="B87" s="9" t="s">
        <v>99</v>
      </c>
      <c r="C87" s="61"/>
      <c r="D87" s="53"/>
      <c r="E87" s="61"/>
      <c r="F87" s="53"/>
      <c r="G87" s="18"/>
    </row>
    <row r="88" spans="1:7" s="7" customFormat="1" x14ac:dyDescent="0.35">
      <c r="A88" s="2">
        <v>6940</v>
      </c>
      <c r="B88" s="9" t="s">
        <v>102</v>
      </c>
      <c r="C88" s="61"/>
      <c r="D88" s="53"/>
      <c r="E88" s="61"/>
      <c r="F88" s="53"/>
      <c r="G88" s="19"/>
    </row>
    <row r="89" spans="1:7" x14ac:dyDescent="0.35">
      <c r="A89" s="6">
        <v>71</v>
      </c>
      <c r="B89" s="8" t="s">
        <v>103</v>
      </c>
      <c r="C89" s="46">
        <f>SUM(C90:C95)</f>
        <v>0</v>
      </c>
      <c r="D89" s="42"/>
      <c r="E89" s="46">
        <f>SUM(E90:E95)</f>
        <v>0</v>
      </c>
      <c r="F89" s="42"/>
      <c r="G89" s="18"/>
    </row>
    <row r="90" spans="1:7" x14ac:dyDescent="0.35">
      <c r="A90" s="2">
        <v>7100</v>
      </c>
      <c r="B90" s="9" t="s">
        <v>104</v>
      </c>
      <c r="C90" s="61"/>
      <c r="D90" s="53"/>
      <c r="E90" s="61"/>
      <c r="F90" s="53"/>
      <c r="G90" s="18"/>
    </row>
    <row r="91" spans="1:7" x14ac:dyDescent="0.35">
      <c r="A91" s="2">
        <v>7140</v>
      </c>
      <c r="B91" s="9" t="s">
        <v>105</v>
      </c>
      <c r="C91" s="61"/>
      <c r="D91" s="53"/>
      <c r="E91" s="61"/>
      <c r="F91" s="53"/>
      <c r="G91" s="18"/>
    </row>
    <row r="92" spans="1:7" x14ac:dyDescent="0.35">
      <c r="A92" s="2">
        <v>7141</v>
      </c>
      <c r="B92" s="9" t="s">
        <v>106</v>
      </c>
      <c r="C92" s="61"/>
      <c r="D92" s="53"/>
      <c r="E92" s="61"/>
      <c r="F92" s="53"/>
      <c r="G92" s="18"/>
    </row>
    <row r="93" spans="1:7" x14ac:dyDescent="0.35">
      <c r="A93" s="2">
        <v>7145</v>
      </c>
      <c r="B93" s="9" t="s">
        <v>107</v>
      </c>
      <c r="C93" s="61"/>
      <c r="D93" s="53"/>
      <c r="E93" s="61"/>
      <c r="F93" s="53"/>
      <c r="G93" s="18"/>
    </row>
    <row r="94" spans="1:7" x14ac:dyDescent="0.35">
      <c r="A94" s="2">
        <v>7150</v>
      </c>
      <c r="B94" s="9" t="s">
        <v>108</v>
      </c>
      <c r="C94" s="61"/>
      <c r="D94" s="53"/>
      <c r="E94" s="61"/>
      <c r="F94" s="53"/>
      <c r="G94" s="18"/>
    </row>
    <row r="95" spans="1:7" s="7" customFormat="1" x14ac:dyDescent="0.35">
      <c r="A95" s="2">
        <v>7190</v>
      </c>
      <c r="B95" s="9" t="s">
        <v>109</v>
      </c>
      <c r="C95" s="61"/>
      <c r="D95" s="53"/>
      <c r="E95" s="61"/>
      <c r="F95" s="53"/>
      <c r="G95" s="19"/>
    </row>
    <row r="96" spans="1:7" x14ac:dyDescent="0.35">
      <c r="A96" s="6">
        <v>73</v>
      </c>
      <c r="B96" s="8" t="s">
        <v>110</v>
      </c>
      <c r="C96" s="46">
        <f>C97+C98+C99</f>
        <v>0</v>
      </c>
      <c r="D96" s="42"/>
      <c r="E96" s="46">
        <f>E97+E98+E99</f>
        <v>0</v>
      </c>
      <c r="F96" s="42"/>
      <c r="G96" s="18"/>
    </row>
    <row r="97" spans="1:7" x14ac:dyDescent="0.35">
      <c r="A97" s="2">
        <v>7300</v>
      </c>
      <c r="B97" s="9" t="s">
        <v>111</v>
      </c>
      <c r="C97" s="61"/>
      <c r="D97" s="53"/>
      <c r="E97" s="61"/>
      <c r="F97" s="53"/>
      <c r="G97" s="18"/>
    </row>
    <row r="98" spans="1:7" x14ac:dyDescent="0.35">
      <c r="A98" s="2">
        <v>7320</v>
      </c>
      <c r="B98" s="9" t="s">
        <v>112</v>
      </c>
      <c r="C98" s="61"/>
      <c r="D98" s="53"/>
      <c r="E98" s="61"/>
      <c r="F98" s="53"/>
      <c r="G98" s="18"/>
    </row>
    <row r="99" spans="1:7" s="7" customFormat="1" x14ac:dyDescent="0.35">
      <c r="A99" s="2">
        <v>7390</v>
      </c>
      <c r="B99" s="9" t="s">
        <v>113</v>
      </c>
      <c r="C99" s="61"/>
      <c r="D99" s="53"/>
      <c r="E99" s="61"/>
      <c r="F99" s="53"/>
      <c r="G99" s="19"/>
    </row>
    <row r="100" spans="1:7" x14ac:dyDescent="0.35">
      <c r="A100" s="6">
        <v>74</v>
      </c>
      <c r="B100" s="8" t="s">
        <v>114</v>
      </c>
      <c r="C100" s="46">
        <f>SUM(C101:C102)</f>
        <v>0</v>
      </c>
      <c r="D100" s="42"/>
      <c r="E100" s="46">
        <f>SUM(E101:E102)</f>
        <v>0</v>
      </c>
      <c r="F100" s="42"/>
      <c r="G100" s="18"/>
    </row>
    <row r="101" spans="1:7" x14ac:dyDescent="0.35">
      <c r="A101" s="2">
        <v>7400</v>
      </c>
      <c r="B101" s="9" t="s">
        <v>115</v>
      </c>
      <c r="C101" s="61"/>
      <c r="D101" s="53"/>
      <c r="E101" s="61"/>
      <c r="F101" s="53"/>
      <c r="G101" s="18"/>
    </row>
    <row r="102" spans="1:7" s="7" customFormat="1" x14ac:dyDescent="0.35">
      <c r="A102" s="2">
        <v>7430</v>
      </c>
      <c r="B102" s="9" t="s">
        <v>36</v>
      </c>
      <c r="C102" s="61"/>
      <c r="D102" s="53"/>
      <c r="E102" s="61"/>
      <c r="F102" s="53"/>
      <c r="G102" s="19"/>
    </row>
    <row r="103" spans="1:7" x14ac:dyDescent="0.35">
      <c r="A103" s="6">
        <v>75</v>
      </c>
      <c r="B103" s="8" t="s">
        <v>118</v>
      </c>
      <c r="C103" s="46">
        <f>C104</f>
        <v>0</v>
      </c>
      <c r="D103" s="42"/>
      <c r="E103" s="46">
        <f>E104</f>
        <v>0</v>
      </c>
      <c r="F103" s="42"/>
      <c r="G103" s="18"/>
    </row>
    <row r="104" spans="1:7" s="7" customFormat="1" x14ac:dyDescent="0.35">
      <c r="A104" s="2">
        <v>7500</v>
      </c>
      <c r="B104" s="9" t="s">
        <v>118</v>
      </c>
      <c r="C104" s="61"/>
      <c r="D104" s="53"/>
      <c r="E104" s="61"/>
      <c r="F104" s="53"/>
      <c r="G104" s="19"/>
    </row>
    <row r="105" spans="1:7" x14ac:dyDescent="0.35">
      <c r="A105" s="6">
        <v>77</v>
      </c>
      <c r="B105" s="8" t="s">
        <v>119</v>
      </c>
      <c r="C105" s="46">
        <f>SUM(C106:C110)</f>
        <v>105</v>
      </c>
      <c r="D105" s="42">
        <f>SUM(D106:D110)</f>
        <v>2135</v>
      </c>
      <c r="E105" s="46">
        <f>SUM(E106:E110)</f>
        <v>0</v>
      </c>
      <c r="F105" s="42"/>
      <c r="G105" s="18"/>
    </row>
    <row r="106" spans="1:7" x14ac:dyDescent="0.35">
      <c r="A106" s="2">
        <v>7710</v>
      </c>
      <c r="B106" s="9" t="s">
        <v>120</v>
      </c>
      <c r="C106" s="61"/>
      <c r="D106" s="53"/>
      <c r="E106" s="61"/>
      <c r="F106" s="53"/>
      <c r="G106" s="18"/>
    </row>
    <row r="107" spans="1:7" x14ac:dyDescent="0.35">
      <c r="A107" s="2">
        <v>7770</v>
      </c>
      <c r="B107" s="9" t="s">
        <v>121</v>
      </c>
      <c r="C107" s="61"/>
      <c r="D107" s="53"/>
      <c r="E107" s="61"/>
      <c r="F107" s="53"/>
      <c r="G107" s="18"/>
    </row>
    <row r="108" spans="1:7" x14ac:dyDescent="0.35">
      <c r="A108" s="2">
        <v>7790</v>
      </c>
      <c r="B108" s="9" t="s">
        <v>122</v>
      </c>
      <c r="C108" s="61"/>
      <c r="D108" s="53"/>
      <c r="E108" s="61"/>
      <c r="F108" s="53"/>
      <c r="G108" s="18"/>
    </row>
    <row r="109" spans="1:7" x14ac:dyDescent="0.35">
      <c r="A109" s="2">
        <v>7791</v>
      </c>
      <c r="B109" s="9" t="s">
        <v>123</v>
      </c>
      <c r="C109" s="61">
        <v>105</v>
      </c>
      <c r="D109" s="53">
        <v>2135</v>
      </c>
      <c r="E109" s="61"/>
      <c r="F109" s="53"/>
      <c r="G109" s="18"/>
    </row>
    <row r="110" spans="1:7" x14ac:dyDescent="0.35">
      <c r="A110" s="2">
        <v>7830</v>
      </c>
      <c r="B110" s="9" t="s">
        <v>124</v>
      </c>
      <c r="C110" s="61"/>
      <c r="D110" s="53"/>
      <c r="E110" s="61"/>
      <c r="F110" s="53"/>
      <c r="G110" s="18"/>
    </row>
    <row r="111" spans="1:7" ht="15" thickBot="1" x14ac:dyDescent="0.4">
      <c r="A111" s="29"/>
      <c r="B111" s="32" t="s">
        <v>125</v>
      </c>
      <c r="C111" s="48">
        <f>C33+C40+C45+C48+C51+C53+C59+C64+C73+C77+C79+C84+C89+C96+C100+C103+C105</f>
        <v>396143.51</v>
      </c>
      <c r="D111" s="44">
        <f>D33+D40+D45+D48+D51+D53+D59+D64+D73+D77+D79+D84+D89+D96+D100+D103+D105</f>
        <v>385703.25</v>
      </c>
      <c r="E111" s="48">
        <f>E33+E40+E45+E48+E51+E53+E59+E64+E73+E77+E79+E84+E89+E96+E100+E103+E105</f>
        <v>283000</v>
      </c>
      <c r="F111" s="44">
        <f>F73+F64+F59+F53+F51+F40</f>
        <v>350000</v>
      </c>
      <c r="G111" s="31"/>
    </row>
    <row r="112" spans="1:7" s="4" customFormat="1" ht="15" thickTop="1" x14ac:dyDescent="0.35">
      <c r="A112" s="26"/>
      <c r="B112" s="28"/>
      <c r="C112" s="62"/>
      <c r="D112" s="55"/>
      <c r="E112" s="62"/>
      <c r="F112" s="55"/>
      <c r="G112" s="33"/>
    </row>
    <row r="113" spans="1:8" x14ac:dyDescent="0.35">
      <c r="A113" s="1">
        <v>80</v>
      </c>
      <c r="B113" s="10" t="s">
        <v>126</v>
      </c>
      <c r="C113" s="57"/>
      <c r="D113" s="51"/>
      <c r="E113" s="57"/>
      <c r="F113" s="51"/>
      <c r="G113" s="18"/>
    </row>
    <row r="114" spans="1:8" x14ac:dyDescent="0.35">
      <c r="A114" s="2">
        <v>8050</v>
      </c>
      <c r="B114" s="9" t="s">
        <v>127</v>
      </c>
      <c r="C114" s="61"/>
      <c r="D114" s="53"/>
      <c r="E114" s="61"/>
      <c r="F114" s="53"/>
      <c r="G114" s="18"/>
    </row>
    <row r="115" spans="1:8" x14ac:dyDescent="0.35">
      <c r="A115" s="2">
        <v>8070</v>
      </c>
      <c r="B115" s="9" t="s">
        <v>128</v>
      </c>
      <c r="C115" s="61"/>
      <c r="D115" s="53"/>
      <c r="E115" s="61"/>
      <c r="F115" s="53"/>
      <c r="G115" s="18"/>
    </row>
    <row r="116" spans="1:8" s="4" customFormat="1" x14ac:dyDescent="0.35">
      <c r="A116" s="2"/>
      <c r="B116" s="10" t="s">
        <v>129</v>
      </c>
      <c r="C116" s="61"/>
      <c r="D116" s="53"/>
      <c r="E116" s="61"/>
      <c r="F116" s="53"/>
      <c r="G116" s="20"/>
    </row>
    <row r="117" spans="1:8" x14ac:dyDescent="0.35">
      <c r="A117" s="1">
        <v>81</v>
      </c>
      <c r="B117" s="10" t="s">
        <v>130</v>
      </c>
      <c r="C117" s="57">
        <f>SUM(C118:C120)</f>
        <v>136.08000000000001</v>
      </c>
      <c r="D117" s="51">
        <f>SUM(D118:D120)</f>
        <v>445.31</v>
      </c>
      <c r="E117" s="57">
        <f>SUM(E118:E120)</f>
        <v>0</v>
      </c>
      <c r="F117" s="51"/>
      <c r="G117" s="18"/>
    </row>
    <row r="118" spans="1:8" x14ac:dyDescent="0.35">
      <c r="A118" s="2">
        <v>8150</v>
      </c>
      <c r="B118" s="9" t="s">
        <v>131</v>
      </c>
      <c r="C118" s="61">
        <v>136.08000000000001</v>
      </c>
      <c r="D118" s="53"/>
      <c r="E118" s="61"/>
      <c r="F118" s="53"/>
      <c r="G118" s="18"/>
    </row>
    <row r="119" spans="1:8" x14ac:dyDescent="0.35">
      <c r="A119" s="2">
        <v>8155</v>
      </c>
      <c r="B119" s="9" t="s">
        <v>178</v>
      </c>
      <c r="C119" s="61"/>
      <c r="D119" s="53">
        <v>445.31</v>
      </c>
      <c r="E119" s="61"/>
      <c r="F119" s="53"/>
      <c r="G119" s="18"/>
    </row>
    <row r="120" spans="1:8" x14ac:dyDescent="0.35">
      <c r="A120" s="2">
        <v>8170</v>
      </c>
      <c r="B120" s="9" t="s">
        <v>132</v>
      </c>
      <c r="C120" s="61"/>
      <c r="D120" s="53"/>
      <c r="E120" s="61"/>
      <c r="F120" s="53"/>
      <c r="G120" s="18"/>
    </row>
    <row r="121" spans="1:8" x14ac:dyDescent="0.35">
      <c r="A121" s="2"/>
      <c r="B121" s="10" t="s">
        <v>133</v>
      </c>
      <c r="C121" s="61">
        <f>SUM(C118:C120)</f>
        <v>136.08000000000001</v>
      </c>
      <c r="D121" s="53">
        <f>SUM(D118:D120)</f>
        <v>445.31</v>
      </c>
      <c r="E121" s="61">
        <f>SUM(E118:E120)</f>
        <v>0</v>
      </c>
      <c r="F121" s="53"/>
      <c r="G121" s="18"/>
    </row>
    <row r="122" spans="1:8" x14ac:dyDescent="0.35">
      <c r="A122" s="3"/>
      <c r="B122" s="3"/>
      <c r="C122" s="61"/>
      <c r="D122" s="53"/>
      <c r="E122" s="61"/>
      <c r="F122" s="53"/>
      <c r="G122" s="18"/>
    </row>
    <row r="123" spans="1:8" ht="15" thickBot="1" x14ac:dyDescent="0.4">
      <c r="A123" s="30"/>
      <c r="B123" s="32" t="s">
        <v>134</v>
      </c>
      <c r="C123" s="48">
        <f>SUM(C31-C111+C116-C121)</f>
        <v>-395779.59</v>
      </c>
      <c r="D123" s="44">
        <f>SUM(D31-D111+D116-D121)</f>
        <v>-380518.56</v>
      </c>
      <c r="E123" s="48"/>
      <c r="F123" s="44">
        <f>F31-F111</f>
        <v>-350000</v>
      </c>
      <c r="G123" s="31"/>
      <c r="H123">
        <f>SUM(H2:H122)</f>
        <v>0</v>
      </c>
    </row>
    <row r="124" spans="1:8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124"/>
  <sheetViews>
    <sheetView zoomScaleNormal="100" workbookViewId="0">
      <pane xSplit="2" ySplit="1" topLeftCell="C109" activePane="bottomRight" state="frozen"/>
      <selection pane="topRight" activeCell="F6" sqref="F6"/>
      <selection pane="bottomLeft" activeCell="F6" sqref="F6"/>
      <selection pane="bottomRight" activeCell="B79" sqref="B79"/>
    </sheetView>
  </sheetViews>
  <sheetFormatPr baseColWidth="10" defaultColWidth="11.453125" defaultRowHeight="14.5" x14ac:dyDescent="0.35"/>
  <cols>
    <col min="1" max="1" width="5" customWidth="1"/>
    <col min="2" max="2" width="38.81640625" customWidth="1"/>
    <col min="3" max="3" width="13.54296875" style="70" customWidth="1"/>
    <col min="4" max="4" width="13.54296875" customWidth="1"/>
    <col min="5" max="6" width="13.54296875" style="70" customWidth="1"/>
    <col min="7" max="7" width="42.1796875" customWidth="1"/>
    <col min="9" max="13" width="11.453125" customWidth="1"/>
  </cols>
  <sheetData>
    <row r="1" spans="1:7" ht="26.5" thickBot="1" x14ac:dyDescent="0.4">
      <c r="A1" s="15" t="s">
        <v>179</v>
      </c>
      <c r="B1" s="17"/>
      <c r="C1" s="98" t="s">
        <v>1</v>
      </c>
      <c r="D1" s="130" t="s">
        <v>2</v>
      </c>
      <c r="E1" s="85" t="s">
        <v>3</v>
      </c>
      <c r="F1" s="73" t="s">
        <v>4</v>
      </c>
    </row>
    <row r="2" spans="1:7" s="7" customFormat="1" x14ac:dyDescent="0.35">
      <c r="A2" s="11">
        <v>30</v>
      </c>
      <c r="B2" s="12" t="s">
        <v>136</v>
      </c>
      <c r="C2" s="45">
        <f>SUM(C3:C8)</f>
        <v>0</v>
      </c>
      <c r="D2" s="40">
        <f>SUM(D3:D8)</f>
        <v>80000</v>
      </c>
      <c r="E2" s="45">
        <f>SUM(E3:E8)</f>
        <v>0</v>
      </c>
      <c r="F2" s="63">
        <f>SUM(F3:F8)</f>
        <v>80000</v>
      </c>
    </row>
    <row r="3" spans="1:7" x14ac:dyDescent="0.35">
      <c r="A3" s="2">
        <v>3000</v>
      </c>
      <c r="B3" s="9" t="s">
        <v>7</v>
      </c>
      <c r="C3" s="58"/>
      <c r="D3" s="41"/>
      <c r="E3" s="58"/>
      <c r="F3" s="68"/>
    </row>
    <row r="4" spans="1:7" x14ac:dyDescent="0.35">
      <c r="A4" s="2">
        <v>3001</v>
      </c>
      <c r="B4" s="9" t="s">
        <v>8</v>
      </c>
      <c r="C4" s="58"/>
      <c r="D4" s="41"/>
      <c r="E4" s="58"/>
      <c r="F4" s="68"/>
    </row>
    <row r="5" spans="1:7" x14ac:dyDescent="0.35">
      <c r="A5" s="2">
        <v>3002</v>
      </c>
      <c r="B5" s="9" t="s">
        <v>9</v>
      </c>
      <c r="C5" s="58"/>
      <c r="D5" s="41"/>
      <c r="E5" s="58"/>
      <c r="F5" s="68"/>
    </row>
    <row r="6" spans="1:7" x14ac:dyDescent="0.35">
      <c r="A6" s="2">
        <v>3020</v>
      </c>
      <c r="B6" s="9" t="s">
        <v>11</v>
      </c>
      <c r="C6" s="58"/>
      <c r="D6" s="41">
        <v>80000</v>
      </c>
      <c r="E6" s="58"/>
      <c r="F6" s="68">
        <v>80000</v>
      </c>
      <c r="G6" t="s">
        <v>180</v>
      </c>
    </row>
    <row r="7" spans="1:7" x14ac:dyDescent="0.35">
      <c r="A7" s="2">
        <v>3030</v>
      </c>
      <c r="B7" s="9" t="s">
        <v>13</v>
      </c>
      <c r="C7" s="58"/>
      <c r="D7" s="41"/>
      <c r="E7" s="58"/>
      <c r="F7" s="68"/>
    </row>
    <row r="8" spans="1:7" x14ac:dyDescent="0.35">
      <c r="A8" s="2">
        <v>3063</v>
      </c>
      <c r="B8" s="9" t="s">
        <v>15</v>
      </c>
      <c r="C8" s="58"/>
      <c r="D8" s="41"/>
      <c r="E8" s="58"/>
      <c r="F8" s="68"/>
    </row>
    <row r="9" spans="1:7" s="7" customFormat="1" x14ac:dyDescent="0.35">
      <c r="A9" s="6">
        <v>32</v>
      </c>
      <c r="B9" s="8" t="s">
        <v>142</v>
      </c>
      <c r="C9" s="46">
        <f>SUM(C10:C15)</f>
        <v>360449</v>
      </c>
      <c r="D9" s="42">
        <f>SUM(D10:D15)</f>
        <v>456124</v>
      </c>
      <c r="E9" s="46">
        <f>SUM(E10:E15)</f>
        <v>435000</v>
      </c>
      <c r="F9" s="64">
        <f>SUM(F10:F15)</f>
        <v>485000</v>
      </c>
    </row>
    <row r="10" spans="1:7" x14ac:dyDescent="0.35">
      <c r="A10" s="2">
        <v>3202</v>
      </c>
      <c r="B10" s="9" t="s">
        <v>17</v>
      </c>
      <c r="C10" s="58"/>
      <c r="D10" s="41"/>
      <c r="E10" s="58"/>
      <c r="F10" s="68"/>
    </row>
    <row r="11" spans="1:7" x14ac:dyDescent="0.35">
      <c r="A11" s="2">
        <v>3203</v>
      </c>
      <c r="B11" s="9" t="s">
        <v>18</v>
      </c>
      <c r="C11" s="58"/>
      <c r="D11" s="41"/>
      <c r="E11" s="58"/>
      <c r="F11" s="68"/>
    </row>
    <row r="12" spans="1:7" x14ac:dyDescent="0.35">
      <c r="A12" s="2">
        <v>3204</v>
      </c>
      <c r="B12" s="9" t="s">
        <v>19</v>
      </c>
      <c r="C12" s="58"/>
      <c r="D12" s="41"/>
      <c r="E12" s="58"/>
      <c r="F12" s="68"/>
    </row>
    <row r="13" spans="1:7" x14ac:dyDescent="0.35">
      <c r="A13" s="2">
        <v>3205</v>
      </c>
      <c r="B13" s="9" t="s">
        <v>21</v>
      </c>
      <c r="C13" s="58">
        <v>312669</v>
      </c>
      <c r="D13" s="41">
        <v>396936</v>
      </c>
      <c r="E13" s="58">
        <v>375000</v>
      </c>
      <c r="F13" s="68">
        <v>420000</v>
      </c>
      <c r="G13" t="s">
        <v>181</v>
      </c>
    </row>
    <row r="14" spans="1:7" x14ac:dyDescent="0.35">
      <c r="A14" s="2">
        <v>3209</v>
      </c>
      <c r="B14" s="9" t="s">
        <v>22</v>
      </c>
      <c r="C14" s="58"/>
      <c r="D14" s="41"/>
      <c r="E14" s="58">
        <v>0</v>
      </c>
      <c r="F14" s="68"/>
    </row>
    <row r="15" spans="1:7" x14ac:dyDescent="0.35">
      <c r="A15" s="2">
        <v>3210</v>
      </c>
      <c r="B15" s="9" t="s">
        <v>23</v>
      </c>
      <c r="C15" s="58">
        <v>47780</v>
      </c>
      <c r="D15" s="41">
        <v>59188</v>
      </c>
      <c r="E15" s="58">
        <v>60000</v>
      </c>
      <c r="F15" s="68">
        <v>65000</v>
      </c>
    </row>
    <row r="16" spans="1:7" s="7" customFormat="1" x14ac:dyDescent="0.35">
      <c r="A16" s="6">
        <v>34</v>
      </c>
      <c r="B16" s="8" t="s">
        <v>24</v>
      </c>
      <c r="C16" s="46">
        <f>C17</f>
        <v>0</v>
      </c>
      <c r="D16" s="42">
        <f>D17</f>
        <v>0</v>
      </c>
      <c r="E16" s="46">
        <f>E17</f>
        <v>0</v>
      </c>
      <c r="F16" s="64"/>
    </row>
    <row r="17" spans="1:7" x14ac:dyDescent="0.35">
      <c r="A17" s="2">
        <v>3410</v>
      </c>
      <c r="B17" s="9" t="s">
        <v>25</v>
      </c>
      <c r="C17" s="58"/>
      <c r="D17" s="41"/>
      <c r="E17" s="58"/>
      <c r="F17" s="68"/>
    </row>
    <row r="18" spans="1:7" s="4" customFormat="1" x14ac:dyDescent="0.35">
      <c r="A18" s="6">
        <v>36</v>
      </c>
      <c r="B18" s="8" t="s">
        <v>27</v>
      </c>
      <c r="C18" s="47">
        <f>SUM(C19:C21)</f>
        <v>0</v>
      </c>
      <c r="D18" s="43">
        <f>SUM(D19:D21)</f>
        <v>0</v>
      </c>
      <c r="E18" s="47">
        <f>SUM(E19:E21)</f>
        <v>0</v>
      </c>
      <c r="F18" s="65"/>
    </row>
    <row r="19" spans="1:7" x14ac:dyDescent="0.35">
      <c r="A19" s="2">
        <v>3600</v>
      </c>
      <c r="B19" s="9" t="s">
        <v>28</v>
      </c>
      <c r="C19" s="58"/>
      <c r="D19" s="41"/>
      <c r="E19" s="58"/>
      <c r="F19" s="68"/>
    </row>
    <row r="20" spans="1:7" x14ac:dyDescent="0.35">
      <c r="A20" s="2">
        <v>3601</v>
      </c>
      <c r="B20" s="9" t="s">
        <v>29</v>
      </c>
      <c r="C20" s="58"/>
      <c r="D20" s="41"/>
      <c r="E20" s="58"/>
      <c r="F20" s="68"/>
    </row>
    <row r="21" spans="1:7" x14ac:dyDescent="0.35">
      <c r="A21" s="2">
        <v>3605</v>
      </c>
      <c r="B21" s="9" t="s">
        <v>30</v>
      </c>
      <c r="C21" s="58"/>
      <c r="D21" s="41"/>
      <c r="E21" s="58"/>
      <c r="F21" s="68"/>
    </row>
    <row r="22" spans="1:7" x14ac:dyDescent="0.35">
      <c r="A22" s="1">
        <v>39</v>
      </c>
      <c r="B22" s="10" t="s">
        <v>31</v>
      </c>
      <c r="C22" s="47">
        <f>SUM(C23:C30)</f>
        <v>37500</v>
      </c>
      <c r="D22" s="43">
        <f>SUM(D23:D30)</f>
        <v>14000</v>
      </c>
      <c r="E22" s="47">
        <f>SUM(E23:E30)</f>
        <v>10000</v>
      </c>
      <c r="F22" s="65">
        <f>SUM(F23:F30)</f>
        <v>15000</v>
      </c>
    </row>
    <row r="23" spans="1:7" x14ac:dyDescent="0.35">
      <c r="A23" s="2">
        <v>3900</v>
      </c>
      <c r="B23" s="9" t="s">
        <v>32</v>
      </c>
      <c r="C23" s="58"/>
      <c r="D23" s="41"/>
      <c r="E23" s="58"/>
      <c r="F23" s="68"/>
    </row>
    <row r="24" spans="1:7" x14ac:dyDescent="0.35">
      <c r="A24" s="2">
        <v>3901</v>
      </c>
      <c r="B24" s="9" t="s">
        <v>33</v>
      </c>
      <c r="C24" s="58"/>
      <c r="D24" s="41"/>
      <c r="E24" s="58"/>
      <c r="F24" s="68"/>
    </row>
    <row r="25" spans="1:7" x14ac:dyDescent="0.35">
      <c r="A25" s="2">
        <v>3902</v>
      </c>
      <c r="B25" s="9" t="s">
        <v>34</v>
      </c>
      <c r="C25" s="58"/>
      <c r="D25" s="41"/>
      <c r="E25" s="58"/>
      <c r="F25" s="68"/>
    </row>
    <row r="26" spans="1:7" x14ac:dyDescent="0.35">
      <c r="A26" s="2">
        <v>3903</v>
      </c>
      <c r="B26" s="9" t="s">
        <v>35</v>
      </c>
      <c r="C26" s="58"/>
      <c r="D26" s="41"/>
      <c r="E26" s="58"/>
      <c r="F26" s="68"/>
    </row>
    <row r="27" spans="1:7" x14ac:dyDescent="0.35">
      <c r="A27" s="2">
        <v>3904</v>
      </c>
      <c r="B27" s="9" t="s">
        <v>36</v>
      </c>
      <c r="C27" s="58">
        <v>35000</v>
      </c>
      <c r="D27" s="41">
        <v>10000</v>
      </c>
      <c r="E27" s="58">
        <v>10000</v>
      </c>
      <c r="F27" s="68">
        <v>10000</v>
      </c>
      <c r="G27" t="s">
        <v>182</v>
      </c>
    </row>
    <row r="28" spans="1:7" x14ac:dyDescent="0.35">
      <c r="A28" s="2">
        <v>3909</v>
      </c>
      <c r="B28" s="9" t="s">
        <v>37</v>
      </c>
      <c r="C28" s="58">
        <v>2500</v>
      </c>
      <c r="D28" s="41">
        <v>4000</v>
      </c>
      <c r="E28" s="58"/>
      <c r="F28" s="68">
        <v>5000</v>
      </c>
      <c r="G28" t="s">
        <v>183</v>
      </c>
    </row>
    <row r="29" spans="1:7" x14ac:dyDescent="0.35">
      <c r="A29" s="2">
        <v>3920</v>
      </c>
      <c r="B29" s="9" t="s">
        <v>38</v>
      </c>
      <c r="C29" s="58"/>
      <c r="D29" s="41"/>
      <c r="E29" s="58"/>
      <c r="F29" s="68"/>
    </row>
    <row r="30" spans="1:7" x14ac:dyDescent="0.35">
      <c r="A30" s="2">
        <v>3930</v>
      </c>
      <c r="B30" s="9" t="s">
        <v>40</v>
      </c>
      <c r="C30" s="58"/>
      <c r="D30" s="41"/>
      <c r="E30" s="58"/>
      <c r="F30" s="68"/>
    </row>
    <row r="31" spans="1:7" ht="15" thickBot="1" x14ac:dyDescent="0.4">
      <c r="A31" s="29"/>
      <c r="B31" s="32" t="s">
        <v>42</v>
      </c>
      <c r="C31" s="47">
        <f>C2+C9+C16+C22+C18</f>
        <v>397949</v>
      </c>
      <c r="D31" s="43">
        <f>D2+D9+D16+D22+D18</f>
        <v>550124</v>
      </c>
      <c r="E31" s="47">
        <f>E2+E9+E16+E22+E18</f>
        <v>445000</v>
      </c>
      <c r="F31" s="65">
        <f>F27+F9+F2</f>
        <v>575000</v>
      </c>
    </row>
    <row r="32" spans="1:7" ht="15" thickTop="1" x14ac:dyDescent="0.35">
      <c r="A32" s="13"/>
      <c r="B32" s="28"/>
      <c r="C32" s="47"/>
      <c r="D32" s="43"/>
      <c r="E32" s="47"/>
      <c r="F32" s="65"/>
    </row>
    <row r="33" spans="1:7" s="7" customFormat="1" x14ac:dyDescent="0.35">
      <c r="A33" s="6">
        <v>43</v>
      </c>
      <c r="B33" s="8" t="s">
        <v>43</v>
      </c>
      <c r="C33" s="46">
        <f>SUM(C34:C39)</f>
        <v>54319.7</v>
      </c>
      <c r="D33" s="42">
        <f>SUM(D34:D39)</f>
        <v>70967.63</v>
      </c>
      <c r="E33" s="46">
        <f>SUM(E34:E39)</f>
        <v>60000</v>
      </c>
      <c r="F33" s="64">
        <f>SUM(F34:F39)</f>
        <v>80000</v>
      </c>
    </row>
    <row r="34" spans="1:7" x14ac:dyDescent="0.35">
      <c r="A34" s="2">
        <v>4300</v>
      </c>
      <c r="B34" s="9" t="s">
        <v>44</v>
      </c>
      <c r="C34" s="58"/>
      <c r="D34" s="41"/>
      <c r="E34" s="58"/>
      <c r="F34" s="68"/>
    </row>
    <row r="35" spans="1:7" x14ac:dyDescent="0.35">
      <c r="A35" s="2">
        <v>4301</v>
      </c>
      <c r="B35" s="9" t="s">
        <v>45</v>
      </c>
      <c r="C35" s="58"/>
      <c r="D35" s="41"/>
      <c r="E35" s="58"/>
      <c r="F35" s="68"/>
    </row>
    <row r="36" spans="1:7" x14ac:dyDescent="0.35">
      <c r="A36" s="2">
        <v>4330</v>
      </c>
      <c r="B36" s="9" t="s">
        <v>46</v>
      </c>
      <c r="C36" s="58"/>
      <c r="D36" s="41"/>
      <c r="E36" s="58"/>
      <c r="F36" s="68"/>
    </row>
    <row r="37" spans="1:7" x14ac:dyDescent="0.35">
      <c r="A37" s="2">
        <v>4340</v>
      </c>
      <c r="B37" s="9" t="s">
        <v>47</v>
      </c>
      <c r="C37" s="58">
        <v>54319.7</v>
      </c>
      <c r="D37" s="41">
        <v>70967.63</v>
      </c>
      <c r="E37" s="58">
        <v>60000</v>
      </c>
      <c r="F37" s="68">
        <v>80000</v>
      </c>
      <c r="G37" t="s">
        <v>184</v>
      </c>
    </row>
    <row r="38" spans="1:7" x14ac:dyDescent="0.35">
      <c r="A38" s="2">
        <v>4341</v>
      </c>
      <c r="B38" s="9" t="s">
        <v>48</v>
      </c>
      <c r="C38" s="58"/>
      <c r="D38" s="41"/>
      <c r="E38" s="58"/>
      <c r="F38" s="68"/>
    </row>
    <row r="39" spans="1:7" x14ac:dyDescent="0.35">
      <c r="A39" s="2">
        <v>4342</v>
      </c>
      <c r="B39" s="9" t="s">
        <v>50</v>
      </c>
      <c r="C39" s="58"/>
      <c r="D39" s="41"/>
      <c r="E39" s="58"/>
      <c r="F39" s="68"/>
    </row>
    <row r="40" spans="1:7" s="7" customFormat="1" x14ac:dyDescent="0.35">
      <c r="A40" s="6">
        <v>45</v>
      </c>
      <c r="B40" s="8" t="s">
        <v>51</v>
      </c>
      <c r="C40" s="46">
        <f>SUM(C41:C43)</f>
        <v>0</v>
      </c>
      <c r="D40" s="42">
        <f>SUM(D41:D43)</f>
        <v>5244.82</v>
      </c>
      <c r="E40" s="46">
        <f>SUM(E41:E43)</f>
        <v>0</v>
      </c>
      <c r="F40" s="64">
        <f>SUM(F41:F44)</f>
        <v>5000</v>
      </c>
    </row>
    <row r="41" spans="1:7" x14ac:dyDescent="0.35">
      <c r="A41" s="2">
        <v>4500</v>
      </c>
      <c r="B41" s="9" t="s">
        <v>52</v>
      </c>
      <c r="C41" s="58"/>
      <c r="D41" s="41"/>
      <c r="E41" s="58"/>
      <c r="F41" s="68"/>
    </row>
    <row r="42" spans="1:7" x14ac:dyDescent="0.35">
      <c r="A42" s="2">
        <v>4510</v>
      </c>
      <c r="B42" s="9" t="s">
        <v>53</v>
      </c>
      <c r="C42" s="58"/>
      <c r="D42" s="41">
        <v>4044.82</v>
      </c>
      <c r="E42" s="58"/>
      <c r="F42" s="68">
        <v>5000</v>
      </c>
    </row>
    <row r="43" spans="1:7" x14ac:dyDescent="0.35">
      <c r="A43" s="2">
        <v>4520</v>
      </c>
      <c r="B43" s="9" t="s">
        <v>54</v>
      </c>
      <c r="C43" s="58"/>
      <c r="D43" s="41">
        <v>1200</v>
      </c>
      <c r="E43" s="58"/>
      <c r="F43" s="68"/>
    </row>
    <row r="44" spans="1:7" x14ac:dyDescent="0.35">
      <c r="A44" s="2">
        <v>4531</v>
      </c>
      <c r="B44" s="9" t="s">
        <v>55</v>
      </c>
      <c r="C44" s="58"/>
      <c r="D44" s="41"/>
      <c r="E44" s="58"/>
      <c r="F44" s="68"/>
      <c r="G44" s="7"/>
    </row>
    <row r="45" spans="1:7" s="7" customFormat="1" x14ac:dyDescent="0.35">
      <c r="A45" s="6">
        <v>50</v>
      </c>
      <c r="B45" s="8" t="s">
        <v>56</v>
      </c>
      <c r="C45" s="46">
        <f>SUM(C46:C47)</f>
        <v>114061.96</v>
      </c>
      <c r="D45" s="42">
        <f>SUM(D46:D47)</f>
        <v>146371</v>
      </c>
      <c r="E45" s="46">
        <f>SUM(E46:E47)</f>
        <v>130000</v>
      </c>
      <c r="F45" s="64">
        <f>SUM(F46:F47)</f>
        <v>145000</v>
      </c>
      <c r="G45"/>
    </row>
    <row r="46" spans="1:7" x14ac:dyDescent="0.35">
      <c r="A46" s="2">
        <v>5000</v>
      </c>
      <c r="B46" s="9" t="s">
        <v>57</v>
      </c>
      <c r="C46" s="58">
        <v>114061.96</v>
      </c>
      <c r="D46" s="41">
        <v>146371</v>
      </c>
      <c r="E46" s="58">
        <v>130000</v>
      </c>
      <c r="F46" s="68">
        <v>145000</v>
      </c>
    </row>
    <row r="47" spans="1:7" x14ac:dyDescent="0.35">
      <c r="A47" s="2">
        <v>5092</v>
      </c>
      <c r="B47" s="9" t="s">
        <v>58</v>
      </c>
      <c r="C47" s="58"/>
      <c r="D47" s="41"/>
      <c r="E47" s="58"/>
      <c r="F47" s="68"/>
      <c r="G47" s="7"/>
    </row>
    <row r="48" spans="1:7" s="7" customFormat="1" x14ac:dyDescent="0.35">
      <c r="A48" s="6">
        <v>55</v>
      </c>
      <c r="B48" s="8" t="s">
        <v>59</v>
      </c>
      <c r="C48" s="46">
        <f>SUM(C49:C50)</f>
        <v>0</v>
      </c>
      <c r="D48" s="42">
        <f>SUM(D49:D50)</f>
        <v>0</v>
      </c>
      <c r="E48" s="46">
        <f>SUM(E49:E50)</f>
        <v>0</v>
      </c>
      <c r="F48" s="64"/>
      <c r="G48"/>
    </row>
    <row r="49" spans="1:7" x14ac:dyDescent="0.35">
      <c r="A49" s="2">
        <v>5500</v>
      </c>
      <c r="B49" s="9" t="s">
        <v>59</v>
      </c>
      <c r="C49" s="58"/>
      <c r="D49" s="41"/>
      <c r="E49" s="58"/>
      <c r="F49" s="68"/>
    </row>
    <row r="50" spans="1:7" x14ac:dyDescent="0.35">
      <c r="A50" s="2">
        <v>5990</v>
      </c>
      <c r="B50" s="9" t="s">
        <v>60</v>
      </c>
      <c r="C50" s="58"/>
      <c r="D50" s="41"/>
      <c r="E50" s="58"/>
      <c r="F50" s="68"/>
      <c r="G50" s="7"/>
    </row>
    <row r="51" spans="1:7" s="7" customFormat="1" x14ac:dyDescent="0.35">
      <c r="A51" s="6">
        <v>62</v>
      </c>
      <c r="B51" s="8" t="s">
        <v>61</v>
      </c>
      <c r="C51" s="46">
        <f>C52</f>
        <v>0</v>
      </c>
      <c r="D51" s="42">
        <f>D52</f>
        <v>0</v>
      </c>
      <c r="E51" s="46">
        <f>E52</f>
        <v>0</v>
      </c>
      <c r="F51" s="64"/>
      <c r="G51"/>
    </row>
    <row r="52" spans="1:7" x14ac:dyDescent="0.35">
      <c r="A52" s="2">
        <v>6250</v>
      </c>
      <c r="B52" s="9" t="s">
        <v>62</v>
      </c>
      <c r="C52" s="58"/>
      <c r="D52" s="41"/>
      <c r="E52" s="58"/>
      <c r="F52" s="68"/>
      <c r="G52" s="7"/>
    </row>
    <row r="53" spans="1:7" s="7" customFormat="1" x14ac:dyDescent="0.35">
      <c r="A53" s="6">
        <v>63</v>
      </c>
      <c r="B53" s="8" t="s">
        <v>63</v>
      </c>
      <c r="C53" s="46">
        <f>SUM(C54:C58)</f>
        <v>3215.12</v>
      </c>
      <c r="D53" s="42">
        <f>SUM(D54:D58)</f>
        <v>1000</v>
      </c>
      <c r="E53" s="46">
        <f>SUM(E54:E58)</f>
        <v>3000</v>
      </c>
      <c r="F53" s="64">
        <f>SUM(F54:F58)</f>
        <v>3000</v>
      </c>
      <c r="G53"/>
    </row>
    <row r="54" spans="1:7" x14ac:dyDescent="0.35">
      <c r="A54" s="2">
        <v>6300</v>
      </c>
      <c r="B54" s="9" t="s">
        <v>64</v>
      </c>
      <c r="C54" s="58">
        <v>1905</v>
      </c>
      <c r="D54" s="41">
        <v>1000</v>
      </c>
      <c r="E54" s="58">
        <v>3000</v>
      </c>
      <c r="F54" s="68">
        <v>3000</v>
      </c>
    </row>
    <row r="55" spans="1:7" x14ac:dyDescent="0.35">
      <c r="A55" s="2">
        <v>6320</v>
      </c>
      <c r="B55" s="9" t="s">
        <v>66</v>
      </c>
      <c r="C55" s="58"/>
      <c r="D55" s="41"/>
      <c r="E55" s="58"/>
      <c r="F55" s="68"/>
    </row>
    <row r="56" spans="1:7" x14ac:dyDescent="0.35">
      <c r="A56" s="2">
        <v>6340</v>
      </c>
      <c r="B56" s="9" t="s">
        <v>67</v>
      </c>
      <c r="C56" s="58"/>
      <c r="D56" s="41"/>
      <c r="E56" s="58"/>
      <c r="F56" s="68"/>
    </row>
    <row r="57" spans="1:7" x14ac:dyDescent="0.35">
      <c r="A57" s="2">
        <v>6360</v>
      </c>
      <c r="B57" s="9" t="s">
        <v>68</v>
      </c>
      <c r="C57" s="58">
        <v>1310.1199999999999</v>
      </c>
      <c r="D57" s="41"/>
      <c r="E57" s="58"/>
      <c r="F57" s="68"/>
      <c r="G57" s="7"/>
    </row>
    <row r="58" spans="1:7" x14ac:dyDescent="0.35">
      <c r="A58" s="2">
        <v>6390</v>
      </c>
      <c r="B58" s="9" t="s">
        <v>69</v>
      </c>
      <c r="C58" s="58"/>
      <c r="D58" s="41"/>
      <c r="E58" s="58"/>
      <c r="F58" s="68"/>
    </row>
    <row r="59" spans="1:7" s="7" customFormat="1" x14ac:dyDescent="0.35">
      <c r="A59" s="6">
        <v>64</v>
      </c>
      <c r="B59" s="8" t="s">
        <v>70</v>
      </c>
      <c r="C59" s="46">
        <f>SUM(C60:C63)</f>
        <v>0</v>
      </c>
      <c r="D59" s="42">
        <f>SUM(D60:D63)</f>
        <v>0</v>
      </c>
      <c r="E59" s="46">
        <f>SUM(E60:E63)</f>
        <v>0</v>
      </c>
      <c r="F59" s="64"/>
      <c r="G59"/>
    </row>
    <row r="60" spans="1:7" x14ac:dyDescent="0.35">
      <c r="A60" s="2">
        <v>6400</v>
      </c>
      <c r="B60" s="9" t="s">
        <v>71</v>
      </c>
      <c r="C60" s="58"/>
      <c r="D60" s="41"/>
      <c r="E60" s="58"/>
      <c r="F60" s="68"/>
    </row>
    <row r="61" spans="1:7" x14ac:dyDescent="0.35">
      <c r="A61" s="2">
        <v>6440</v>
      </c>
      <c r="B61" s="9" t="s">
        <v>72</v>
      </c>
      <c r="C61" s="58"/>
      <c r="D61" s="41"/>
      <c r="E61" s="58"/>
      <c r="F61" s="68"/>
    </row>
    <row r="62" spans="1:7" x14ac:dyDescent="0.35">
      <c r="A62" s="2">
        <v>6470</v>
      </c>
      <c r="B62" s="9" t="s">
        <v>73</v>
      </c>
      <c r="C62" s="58"/>
      <c r="D62" s="41"/>
      <c r="E62" s="58"/>
      <c r="F62" s="68"/>
      <c r="G62" s="7"/>
    </row>
    <row r="63" spans="1:7" x14ac:dyDescent="0.35">
      <c r="A63" s="2">
        <v>6490</v>
      </c>
      <c r="B63" s="9" t="s">
        <v>75</v>
      </c>
      <c r="C63" s="58"/>
      <c r="D63" s="41"/>
      <c r="E63" s="58"/>
      <c r="F63" s="68"/>
    </row>
    <row r="64" spans="1:7" s="7" customFormat="1" x14ac:dyDescent="0.35">
      <c r="A64" s="6">
        <v>65</v>
      </c>
      <c r="B64" s="8" t="s">
        <v>77</v>
      </c>
      <c r="C64" s="46">
        <f>SUM(C65:C72)</f>
        <v>85593.62</v>
      </c>
      <c r="D64" s="42">
        <f>SUM(D65:D72)</f>
        <v>142079.81</v>
      </c>
      <c r="E64" s="46">
        <f>SUM(E65:E72)</f>
        <v>65000</v>
      </c>
      <c r="F64" s="64">
        <f>SUM(F65:F72)</f>
        <v>120000</v>
      </c>
      <c r="G64"/>
    </row>
    <row r="65" spans="1:7" x14ac:dyDescent="0.35">
      <c r="A65" s="2">
        <v>6520</v>
      </c>
      <c r="B65" s="9" t="s">
        <v>78</v>
      </c>
      <c r="C65" s="58"/>
      <c r="D65" s="41"/>
      <c r="E65" s="58"/>
      <c r="F65" s="68"/>
    </row>
    <row r="66" spans="1:7" x14ac:dyDescent="0.35">
      <c r="A66" s="2">
        <v>6550</v>
      </c>
      <c r="B66" s="9" t="s">
        <v>185</v>
      </c>
      <c r="C66" s="58">
        <v>65081.88</v>
      </c>
      <c r="D66" s="41">
        <v>34331.15</v>
      </c>
      <c r="E66" s="58">
        <v>40000</v>
      </c>
      <c r="F66" s="68">
        <v>35000</v>
      </c>
      <c r="G66" t="s">
        <v>186</v>
      </c>
    </row>
    <row r="67" spans="1:7" x14ac:dyDescent="0.35">
      <c r="A67" s="2">
        <v>6551</v>
      </c>
      <c r="B67" s="9" t="s">
        <v>80</v>
      </c>
      <c r="C67" s="58"/>
      <c r="D67" s="41"/>
      <c r="E67" s="58"/>
      <c r="F67" s="68"/>
    </row>
    <row r="68" spans="1:7" x14ac:dyDescent="0.35">
      <c r="A68" s="2">
        <v>6552</v>
      </c>
      <c r="B68" s="9" t="s">
        <v>82</v>
      </c>
      <c r="C68" s="58"/>
      <c r="D68" s="41"/>
      <c r="E68" s="58"/>
      <c r="F68" s="68"/>
    </row>
    <row r="69" spans="1:7" x14ac:dyDescent="0.35">
      <c r="A69" s="2">
        <v>6553</v>
      </c>
      <c r="B69" s="2" t="s">
        <v>83</v>
      </c>
      <c r="C69" s="58"/>
      <c r="D69" s="41"/>
      <c r="E69" s="58"/>
      <c r="F69" s="68"/>
    </row>
    <row r="70" spans="1:7" x14ac:dyDescent="0.35">
      <c r="A70" s="2">
        <v>6560</v>
      </c>
      <c r="B70" s="9" t="s">
        <v>85</v>
      </c>
      <c r="C70" s="58"/>
      <c r="D70" s="41">
        <v>18095</v>
      </c>
      <c r="E70" s="58"/>
      <c r="F70" s="68"/>
      <c r="G70" s="39"/>
    </row>
    <row r="71" spans="1:7" x14ac:dyDescent="0.35">
      <c r="A71" s="2">
        <v>6561</v>
      </c>
      <c r="B71" s="9" t="s">
        <v>86</v>
      </c>
      <c r="C71" s="58">
        <v>6636.4</v>
      </c>
      <c r="D71" s="41">
        <v>11110</v>
      </c>
      <c r="E71" s="58">
        <v>10000</v>
      </c>
      <c r="F71" s="68">
        <v>10000</v>
      </c>
    </row>
    <row r="72" spans="1:7" s="7" customFormat="1" x14ac:dyDescent="0.35">
      <c r="A72" s="2">
        <v>6570</v>
      </c>
      <c r="B72" s="9" t="s">
        <v>87</v>
      </c>
      <c r="C72" s="58">
        <v>13875.34</v>
      </c>
      <c r="D72" s="41">
        <v>78543.66</v>
      </c>
      <c r="E72" s="58">
        <v>15000</v>
      </c>
      <c r="F72" s="68">
        <v>75000</v>
      </c>
      <c r="G72" s="39" t="s">
        <v>187</v>
      </c>
    </row>
    <row r="73" spans="1:7" x14ac:dyDescent="0.35">
      <c r="A73" s="6">
        <v>66</v>
      </c>
      <c r="B73" s="8" t="s">
        <v>88</v>
      </c>
      <c r="C73" s="46">
        <f>C74+C75+C76</f>
        <v>0</v>
      </c>
      <c r="D73" s="42"/>
      <c r="E73" s="46">
        <f>E74+E75+E76</f>
        <v>0</v>
      </c>
      <c r="F73" s="64"/>
    </row>
    <row r="74" spans="1:7" x14ac:dyDescent="0.35">
      <c r="A74" s="2">
        <v>6600</v>
      </c>
      <c r="B74" s="9" t="s">
        <v>89</v>
      </c>
      <c r="C74" s="58"/>
      <c r="D74" s="41"/>
      <c r="E74" s="58"/>
      <c r="F74" s="68"/>
      <c r="G74" s="7"/>
    </row>
    <row r="75" spans="1:7" x14ac:dyDescent="0.35">
      <c r="A75" s="2">
        <v>6620</v>
      </c>
      <c r="B75" s="9" t="s">
        <v>90</v>
      </c>
      <c r="C75" s="58"/>
      <c r="D75" s="41"/>
      <c r="E75" s="58"/>
      <c r="F75" s="68"/>
    </row>
    <row r="76" spans="1:7" s="7" customFormat="1" x14ac:dyDescent="0.35">
      <c r="A76" s="2">
        <v>6640</v>
      </c>
      <c r="B76" s="9" t="s">
        <v>91</v>
      </c>
      <c r="C76" s="58"/>
      <c r="D76" s="41"/>
      <c r="E76" s="58"/>
      <c r="F76" s="68"/>
      <c r="G76"/>
    </row>
    <row r="77" spans="1:7" x14ac:dyDescent="0.35">
      <c r="A77" s="6">
        <v>67</v>
      </c>
      <c r="B77" s="8" t="s">
        <v>92</v>
      </c>
      <c r="C77" s="46">
        <f>C78</f>
        <v>0</v>
      </c>
      <c r="D77" s="42"/>
      <c r="E77" s="46">
        <f>E78</f>
        <v>0</v>
      </c>
      <c r="F77" s="64"/>
      <c r="G77" s="7"/>
    </row>
    <row r="78" spans="1:7" x14ac:dyDescent="0.35">
      <c r="A78" s="2">
        <v>6705</v>
      </c>
      <c r="B78" s="9" t="s">
        <v>93</v>
      </c>
      <c r="C78" s="58"/>
      <c r="D78" s="41"/>
      <c r="E78" s="58"/>
      <c r="F78" s="68"/>
    </row>
    <row r="79" spans="1:7" x14ac:dyDescent="0.35">
      <c r="A79" s="6">
        <v>68</v>
      </c>
      <c r="B79" s="8" t="s">
        <v>94</v>
      </c>
      <c r="C79" s="46">
        <f>C80+C81+C82+C83</f>
        <v>374.12</v>
      </c>
      <c r="D79" s="42">
        <f>D80+D81+D82+D83</f>
        <v>0</v>
      </c>
      <c r="E79" s="46">
        <f>E80+E81+E82+E83</f>
        <v>5000</v>
      </c>
      <c r="F79" s="64"/>
    </row>
    <row r="80" spans="1:7" x14ac:dyDescent="0.35">
      <c r="A80" s="2">
        <v>6800</v>
      </c>
      <c r="B80" s="9" t="s">
        <v>95</v>
      </c>
      <c r="C80" s="58">
        <v>374.12</v>
      </c>
      <c r="D80" s="41"/>
      <c r="E80" s="58">
        <v>5000</v>
      </c>
      <c r="F80" s="68"/>
    </row>
    <row r="81" spans="1:7" x14ac:dyDescent="0.35">
      <c r="A81" s="2">
        <v>6820</v>
      </c>
      <c r="B81" s="9" t="s">
        <v>96</v>
      </c>
      <c r="C81" s="58"/>
      <c r="D81" s="41"/>
      <c r="E81" s="58"/>
      <c r="F81" s="68"/>
    </row>
    <row r="82" spans="1:7" x14ac:dyDescent="0.35">
      <c r="A82" s="2">
        <v>6840</v>
      </c>
      <c r="B82" s="9" t="s">
        <v>97</v>
      </c>
      <c r="C82" s="58"/>
      <c r="D82" s="41"/>
      <c r="E82" s="58"/>
      <c r="F82" s="68"/>
      <c r="G82" s="7"/>
    </row>
    <row r="83" spans="1:7" s="7" customFormat="1" x14ac:dyDescent="0.35">
      <c r="A83" s="2">
        <v>6860</v>
      </c>
      <c r="B83" s="9" t="s">
        <v>98</v>
      </c>
      <c r="C83" s="46"/>
      <c r="D83" s="42"/>
      <c r="E83" s="46"/>
      <c r="F83" s="64"/>
    </row>
    <row r="84" spans="1:7" s="7" customFormat="1" x14ac:dyDescent="0.35">
      <c r="A84" s="6">
        <v>69</v>
      </c>
      <c r="B84" s="8" t="s">
        <v>99</v>
      </c>
      <c r="C84" s="46">
        <f>SUM(C85:C88)</f>
        <v>406</v>
      </c>
      <c r="D84" s="42">
        <f>SUM(D85:D88)</f>
        <v>0</v>
      </c>
      <c r="E84" s="46">
        <f>SUM(E85:E88)</f>
        <v>0</v>
      </c>
      <c r="F84" s="64"/>
    </row>
    <row r="85" spans="1:7" s="7" customFormat="1" x14ac:dyDescent="0.35">
      <c r="A85" s="94">
        <v>6900</v>
      </c>
      <c r="B85" s="95" t="s">
        <v>100</v>
      </c>
      <c r="C85" s="93"/>
      <c r="D85" s="131"/>
      <c r="E85" s="93"/>
      <c r="F85" s="81"/>
      <c r="G85"/>
    </row>
    <row r="86" spans="1:7" x14ac:dyDescent="0.35">
      <c r="A86" s="94">
        <v>6907</v>
      </c>
      <c r="B86" s="95" t="s">
        <v>101</v>
      </c>
      <c r="C86" s="58"/>
      <c r="D86" s="41"/>
      <c r="E86" s="58"/>
      <c r="F86" s="68"/>
    </row>
    <row r="87" spans="1:7" x14ac:dyDescent="0.35">
      <c r="A87" s="2">
        <v>6910</v>
      </c>
      <c r="B87" s="9" t="s">
        <v>99</v>
      </c>
      <c r="C87" s="58"/>
      <c r="D87" s="41"/>
      <c r="E87" s="58"/>
      <c r="F87" s="68"/>
      <c r="G87" s="7"/>
    </row>
    <row r="88" spans="1:7" s="7" customFormat="1" x14ac:dyDescent="0.35">
      <c r="A88" s="2">
        <v>6940</v>
      </c>
      <c r="B88" s="9" t="s">
        <v>102</v>
      </c>
      <c r="C88" s="58">
        <v>406</v>
      </c>
      <c r="D88" s="41"/>
      <c r="E88" s="58"/>
      <c r="F88" s="68"/>
      <c r="G88"/>
    </row>
    <row r="89" spans="1:7" x14ac:dyDescent="0.35">
      <c r="A89" s="6">
        <v>71</v>
      </c>
      <c r="B89" s="8" t="s">
        <v>103</v>
      </c>
      <c r="C89" s="46">
        <f>SUM(C90:C95)</f>
        <v>0</v>
      </c>
      <c r="D89" s="42">
        <f>SUM(D90:D95)</f>
        <v>0</v>
      </c>
      <c r="E89" s="46">
        <f>SUM(E90:E95)</f>
        <v>5000</v>
      </c>
      <c r="F89" s="64">
        <f>SUM(F90:F95)</f>
        <v>5000</v>
      </c>
    </row>
    <row r="90" spans="1:7" x14ac:dyDescent="0.35">
      <c r="A90" s="2">
        <v>7100</v>
      </c>
      <c r="B90" s="9" t="s">
        <v>104</v>
      </c>
      <c r="C90" s="58"/>
      <c r="D90" s="41"/>
      <c r="E90" s="58">
        <v>5000</v>
      </c>
      <c r="F90" s="68">
        <v>5000</v>
      </c>
    </row>
    <row r="91" spans="1:7" x14ac:dyDescent="0.35">
      <c r="A91" s="2">
        <v>7140</v>
      </c>
      <c r="B91" s="9" t="s">
        <v>105</v>
      </c>
      <c r="C91" s="58"/>
      <c r="D91" s="41"/>
      <c r="E91" s="58"/>
      <c r="F91" s="68"/>
    </row>
    <row r="92" spans="1:7" x14ac:dyDescent="0.35">
      <c r="A92" s="2">
        <v>7141</v>
      </c>
      <c r="B92" s="9" t="s">
        <v>106</v>
      </c>
      <c r="C92" s="58"/>
      <c r="D92" s="41"/>
      <c r="E92" s="58"/>
      <c r="F92" s="68"/>
    </row>
    <row r="93" spans="1:7" x14ac:dyDescent="0.35">
      <c r="A93" s="2">
        <v>7145</v>
      </c>
      <c r="B93" s="9" t="s">
        <v>107</v>
      </c>
      <c r="C93" s="58"/>
      <c r="D93" s="41"/>
      <c r="E93" s="58"/>
      <c r="F93" s="68"/>
      <c r="G93" s="7"/>
    </row>
    <row r="94" spans="1:7" x14ac:dyDescent="0.35">
      <c r="A94" s="2">
        <v>7150</v>
      </c>
      <c r="B94" s="9" t="s">
        <v>108</v>
      </c>
      <c r="C94" s="58"/>
      <c r="D94" s="41"/>
      <c r="E94" s="58"/>
      <c r="F94" s="68"/>
    </row>
    <row r="95" spans="1:7" s="7" customFormat="1" x14ac:dyDescent="0.35">
      <c r="A95" s="2">
        <v>7190</v>
      </c>
      <c r="B95" s="9" t="s">
        <v>109</v>
      </c>
      <c r="C95" s="58"/>
      <c r="D95" s="41"/>
      <c r="E95" s="58"/>
      <c r="F95" s="68"/>
      <c r="G95"/>
    </row>
    <row r="96" spans="1:7" x14ac:dyDescent="0.35">
      <c r="A96" s="6">
        <v>73</v>
      </c>
      <c r="B96" s="8" t="s">
        <v>110</v>
      </c>
      <c r="C96" s="46">
        <f>C97+C98+C99</f>
        <v>2310.1999999999998</v>
      </c>
      <c r="D96" s="42">
        <f>D97+D98+D99</f>
        <v>5185</v>
      </c>
      <c r="E96" s="46">
        <f>E97+E98+E99</f>
        <v>2000</v>
      </c>
      <c r="F96" s="64">
        <f>SUM(F97:F99)</f>
        <v>5000</v>
      </c>
    </row>
    <row r="97" spans="1:7" x14ac:dyDescent="0.35">
      <c r="A97" s="2">
        <v>7300</v>
      </c>
      <c r="B97" s="9" t="s">
        <v>111</v>
      </c>
      <c r="C97" s="58"/>
      <c r="D97" s="41"/>
      <c r="E97" s="58"/>
      <c r="F97" s="68"/>
      <c r="G97" s="7"/>
    </row>
    <row r="98" spans="1:7" x14ac:dyDescent="0.35">
      <c r="A98" s="2">
        <v>7320</v>
      </c>
      <c r="B98" s="9" t="s">
        <v>112</v>
      </c>
      <c r="C98" s="58">
        <v>310.2</v>
      </c>
      <c r="D98" s="41">
        <v>5185</v>
      </c>
      <c r="E98" s="58"/>
      <c r="F98" s="68">
        <v>5000</v>
      </c>
    </row>
    <row r="99" spans="1:7" s="7" customFormat="1" x14ac:dyDescent="0.35">
      <c r="A99" s="2">
        <v>7390</v>
      </c>
      <c r="B99" s="9" t="s">
        <v>113</v>
      </c>
      <c r="C99" s="58">
        <v>2000</v>
      </c>
      <c r="D99" s="41"/>
      <c r="E99" s="58">
        <v>2000</v>
      </c>
      <c r="F99" s="68"/>
      <c r="G99"/>
    </row>
    <row r="100" spans="1:7" x14ac:dyDescent="0.35">
      <c r="A100" s="6">
        <v>74</v>
      </c>
      <c r="B100" s="8" t="s">
        <v>114</v>
      </c>
      <c r="C100" s="46">
        <f>SUM(C101:C102)</f>
        <v>0</v>
      </c>
      <c r="D100" s="42">
        <f>SUM(D101:D102)</f>
        <v>179</v>
      </c>
      <c r="E100" s="46">
        <f>SUM(E101:E102)</f>
        <v>0</v>
      </c>
      <c r="F100" s="64"/>
      <c r="G100" s="7"/>
    </row>
    <row r="101" spans="1:7" x14ac:dyDescent="0.35">
      <c r="A101" s="2">
        <v>7400</v>
      </c>
      <c r="B101" s="9" t="s">
        <v>115</v>
      </c>
      <c r="C101" s="58"/>
      <c r="D101" s="41">
        <v>179</v>
      </c>
      <c r="E101" s="58"/>
      <c r="F101" s="68"/>
    </row>
    <row r="102" spans="1:7" s="7" customFormat="1" x14ac:dyDescent="0.35">
      <c r="A102" s="2">
        <v>7430</v>
      </c>
      <c r="B102" s="9" t="s">
        <v>36</v>
      </c>
      <c r="C102" s="58"/>
      <c r="D102" s="41"/>
      <c r="E102" s="58"/>
      <c r="F102" s="68"/>
    </row>
    <row r="103" spans="1:7" x14ac:dyDescent="0.35">
      <c r="A103" s="6">
        <v>75</v>
      </c>
      <c r="B103" s="8" t="s">
        <v>118</v>
      </c>
      <c r="C103" s="46">
        <f>C104</f>
        <v>0</v>
      </c>
      <c r="D103" s="42">
        <f>D104</f>
        <v>0</v>
      </c>
      <c r="E103" s="46">
        <f>E104</f>
        <v>0</v>
      </c>
      <c r="F103" s="64"/>
    </row>
    <row r="104" spans="1:7" s="7" customFormat="1" x14ac:dyDescent="0.35">
      <c r="A104" s="2">
        <v>7500</v>
      </c>
      <c r="B104" s="9" t="s">
        <v>118</v>
      </c>
      <c r="C104" s="58"/>
      <c r="D104" s="41"/>
      <c r="E104" s="58"/>
      <c r="F104" s="68"/>
      <c r="G104"/>
    </row>
    <row r="105" spans="1:7" x14ac:dyDescent="0.35">
      <c r="A105" s="6">
        <v>77</v>
      </c>
      <c r="B105" s="8" t="s">
        <v>119</v>
      </c>
      <c r="C105" s="46">
        <f>SUM(C106:C110)</f>
        <v>10576.8</v>
      </c>
      <c r="D105" s="42">
        <f>SUM(D106:D110)</f>
        <v>15134.96</v>
      </c>
      <c r="E105" s="46">
        <f>SUM(E106:E110)</f>
        <v>13000</v>
      </c>
      <c r="F105" s="64">
        <f>SUM(F106:F110)</f>
        <v>15000</v>
      </c>
    </row>
    <row r="106" spans="1:7" x14ac:dyDescent="0.35">
      <c r="A106" s="2">
        <v>7710</v>
      </c>
      <c r="B106" s="9" t="s">
        <v>120</v>
      </c>
      <c r="C106" s="58">
        <v>199</v>
      </c>
      <c r="D106" s="41"/>
      <c r="E106" s="58"/>
      <c r="F106" s="68"/>
    </row>
    <row r="107" spans="1:7" x14ac:dyDescent="0.35">
      <c r="A107" s="2">
        <v>7770</v>
      </c>
      <c r="B107" s="9" t="s">
        <v>121</v>
      </c>
      <c r="C107" s="58"/>
      <c r="D107" s="41">
        <v>61.5</v>
      </c>
      <c r="E107" s="58"/>
      <c r="F107" s="68"/>
    </row>
    <row r="108" spans="1:7" x14ac:dyDescent="0.35">
      <c r="A108" s="2">
        <v>7790</v>
      </c>
      <c r="B108" s="9" t="s">
        <v>122</v>
      </c>
      <c r="C108" s="58">
        <v>272</v>
      </c>
      <c r="D108" s="41"/>
      <c r="E108" s="58"/>
      <c r="F108" s="68"/>
    </row>
    <row r="109" spans="1:7" x14ac:dyDescent="0.35">
      <c r="A109" s="2">
        <v>7791</v>
      </c>
      <c r="B109" s="9" t="s">
        <v>123</v>
      </c>
      <c r="C109" s="58">
        <v>10105.799999999999</v>
      </c>
      <c r="D109" s="41">
        <v>15073.46</v>
      </c>
      <c r="E109" s="58">
        <v>13000</v>
      </c>
      <c r="F109" s="68">
        <v>15000</v>
      </c>
      <c r="G109" t="s">
        <v>188</v>
      </c>
    </row>
    <row r="110" spans="1:7" x14ac:dyDescent="0.35">
      <c r="A110" s="2">
        <v>7830</v>
      </c>
      <c r="B110" s="9" t="s">
        <v>124</v>
      </c>
      <c r="C110" s="47"/>
      <c r="D110" s="43"/>
      <c r="E110" s="47"/>
      <c r="F110" s="65"/>
      <c r="G110" s="4"/>
    </row>
    <row r="111" spans="1:7" ht="15" thickBot="1" x14ac:dyDescent="0.4">
      <c r="A111" s="29"/>
      <c r="B111" s="32" t="s">
        <v>125</v>
      </c>
      <c r="C111" s="48">
        <f>C33+C40+C45+C48+C51+C53+C59+C64+C73+C77+C79+C84+C89+C96+C100+C103+C105</f>
        <v>270857.52</v>
      </c>
      <c r="D111" s="44">
        <f>D33+D40+D45+D48+D51+D53+D59+D64+D73+D77+D79+D84+D89+D96+D100+D103+D105</f>
        <v>386162.22000000003</v>
      </c>
      <c r="E111" s="48">
        <f>E33+E40+E45+E48+E51+E53+E59+E64+E73+E77+E79+E84+E89+E96+E100+E103+E105</f>
        <v>283000</v>
      </c>
      <c r="F111" s="66">
        <f>F105+F96+F89+F64+F53+F45+F40+F33</f>
        <v>378000</v>
      </c>
    </row>
    <row r="112" spans="1:7" s="4" customFormat="1" ht="15" thickTop="1" x14ac:dyDescent="0.35">
      <c r="A112" s="26"/>
      <c r="B112" s="28"/>
      <c r="C112" s="49"/>
      <c r="D112" s="106"/>
      <c r="E112" s="49"/>
      <c r="F112" s="67"/>
      <c r="G112"/>
    </row>
    <row r="113" spans="1:7" x14ac:dyDescent="0.35">
      <c r="A113" s="1">
        <v>80</v>
      </c>
      <c r="B113" s="10" t="s">
        <v>126</v>
      </c>
      <c r="C113" s="47">
        <f>SUM(C114:C115)</f>
        <v>242.99</v>
      </c>
      <c r="D113" s="43">
        <f>SUM(D114:D115)</f>
        <v>1018</v>
      </c>
      <c r="E113" s="47">
        <f>SUM(E114:E115)</f>
        <v>0</v>
      </c>
      <c r="F113" s="65"/>
    </row>
    <row r="114" spans="1:7" x14ac:dyDescent="0.35">
      <c r="A114" s="2">
        <v>8050</v>
      </c>
      <c r="B114" s="9" t="s">
        <v>127</v>
      </c>
      <c r="C114" s="58">
        <v>242.99</v>
      </c>
      <c r="D114" s="41">
        <v>1018</v>
      </c>
      <c r="E114" s="58"/>
      <c r="F114" s="68"/>
      <c r="G114" s="4"/>
    </row>
    <row r="115" spans="1:7" x14ac:dyDescent="0.35">
      <c r="A115" s="2">
        <v>8070</v>
      </c>
      <c r="B115" s="9" t="s">
        <v>128</v>
      </c>
      <c r="C115" s="58"/>
      <c r="D115" s="41"/>
      <c r="E115" s="58"/>
      <c r="F115" s="68"/>
    </row>
    <row r="116" spans="1:7" s="4" customFormat="1" x14ac:dyDescent="0.35">
      <c r="A116" s="2"/>
      <c r="B116" s="10" t="s">
        <v>129</v>
      </c>
      <c r="C116" s="46">
        <f>SUM(C114:C115)</f>
        <v>242.99</v>
      </c>
      <c r="D116" s="42">
        <f>SUM(D114:D115)</f>
        <v>1018</v>
      </c>
      <c r="E116" s="46">
        <f>SUM(E114:E115)</f>
        <v>0</v>
      </c>
      <c r="F116" s="64"/>
      <c r="G116"/>
    </row>
    <row r="117" spans="1:7" x14ac:dyDescent="0.35">
      <c r="A117" s="1">
        <v>81</v>
      </c>
      <c r="B117" s="10" t="s">
        <v>130</v>
      </c>
      <c r="C117" s="47">
        <f>SUM(C118:C120)</f>
        <v>751.74</v>
      </c>
      <c r="D117" s="43">
        <f>SUM(D118:D120)</f>
        <v>0</v>
      </c>
      <c r="E117" s="47">
        <f>SUM(E118:E120)</f>
        <v>0</v>
      </c>
      <c r="F117" s="65"/>
    </row>
    <row r="118" spans="1:7" x14ac:dyDescent="0.35">
      <c r="A118" s="2">
        <v>8150</v>
      </c>
      <c r="B118" s="9" t="s">
        <v>131</v>
      </c>
      <c r="C118" s="58">
        <v>751.74</v>
      </c>
      <c r="D118" s="41"/>
      <c r="E118" s="58"/>
      <c r="F118" s="68"/>
    </row>
    <row r="119" spans="1:7" x14ac:dyDescent="0.35">
      <c r="A119" s="2">
        <v>8155</v>
      </c>
      <c r="B119" s="9" t="s">
        <v>189</v>
      </c>
      <c r="C119" s="58"/>
      <c r="D119" s="41"/>
      <c r="E119" s="58"/>
      <c r="F119" s="68"/>
    </row>
    <row r="120" spans="1:7" x14ac:dyDescent="0.35">
      <c r="A120" s="2">
        <v>8170</v>
      </c>
      <c r="B120" s="9" t="s">
        <v>132</v>
      </c>
      <c r="C120" s="58"/>
      <c r="D120" s="41"/>
      <c r="E120" s="58"/>
      <c r="F120" s="68"/>
    </row>
    <row r="121" spans="1:7" x14ac:dyDescent="0.35">
      <c r="A121" s="2"/>
      <c r="B121" s="10" t="s">
        <v>133</v>
      </c>
      <c r="C121" s="46">
        <f>SUM(C118:C120)</f>
        <v>751.74</v>
      </c>
      <c r="D121" s="42">
        <f>SUM(D118:D120)</f>
        <v>0</v>
      </c>
      <c r="E121" s="46">
        <f>SUM(E118:E120)</f>
        <v>0</v>
      </c>
      <c r="F121" s="64"/>
    </row>
    <row r="122" spans="1:7" x14ac:dyDescent="0.35">
      <c r="A122" s="74"/>
      <c r="B122" s="3"/>
      <c r="C122" s="84"/>
      <c r="D122" s="18"/>
      <c r="E122" s="100"/>
      <c r="F122" s="83"/>
    </row>
    <row r="123" spans="1:7" ht="15" thickBot="1" x14ac:dyDescent="0.4">
      <c r="A123" s="30"/>
      <c r="B123" s="32" t="s">
        <v>134</v>
      </c>
      <c r="C123" s="82">
        <f>SUM(C31-C111+C116-C121)</f>
        <v>126582.72999999998</v>
      </c>
      <c r="D123" s="52">
        <f>SUM(D31-D111+D116-D121)</f>
        <v>164979.77999999997</v>
      </c>
      <c r="E123" s="48">
        <f>SUM(E31-E111+E116-E121)</f>
        <v>162000</v>
      </c>
      <c r="F123" s="66">
        <f>F31-F111</f>
        <v>197000</v>
      </c>
    </row>
    <row r="124" spans="1:7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144"/>
  <sheetViews>
    <sheetView zoomScaleNormal="100" workbookViewId="0">
      <pane xSplit="2" ySplit="1" topLeftCell="C106" activePane="bottomRight" state="frozen"/>
      <selection pane="topRight" activeCell="F6" sqref="F6"/>
      <selection pane="bottomLeft" activeCell="F6" sqref="F6"/>
      <selection pane="bottomRight" activeCell="G129" sqref="G129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3.453125" style="70" customWidth="1"/>
    <col min="4" max="4" width="14.453125" customWidth="1"/>
    <col min="5" max="5" width="14.453125" style="70" customWidth="1"/>
    <col min="6" max="6" width="14.453125" customWidth="1"/>
    <col min="7" max="7" width="64.81640625" customWidth="1"/>
    <col min="8" max="13" width="11.453125" customWidth="1"/>
  </cols>
  <sheetData>
    <row r="1" spans="1:7" ht="26.5" thickBot="1" x14ac:dyDescent="0.4">
      <c r="A1" s="15" t="s">
        <v>190</v>
      </c>
      <c r="B1" s="17"/>
      <c r="C1" s="98" t="s">
        <v>1</v>
      </c>
      <c r="D1" s="130" t="s">
        <v>2</v>
      </c>
      <c r="E1" s="85" t="s">
        <v>3</v>
      </c>
      <c r="F1" s="137" t="s">
        <v>4</v>
      </c>
      <c r="G1" s="35" t="s">
        <v>5</v>
      </c>
    </row>
    <row r="2" spans="1:7" s="4" customFormat="1" x14ac:dyDescent="0.35">
      <c r="A2" s="13">
        <v>30</v>
      </c>
      <c r="B2" s="14" t="s">
        <v>136</v>
      </c>
      <c r="C2" s="86">
        <f>SUM(C3:C8)</f>
        <v>0</v>
      </c>
      <c r="D2" s="133">
        <f>SUM(D3:D8)</f>
        <v>18500</v>
      </c>
      <c r="E2" s="86">
        <f>SUM(E3:E8)</f>
        <v>18500</v>
      </c>
      <c r="F2" s="133">
        <f>SUM(F3:F8)</f>
        <v>0</v>
      </c>
      <c r="G2" s="33"/>
    </row>
    <row r="3" spans="1:7" x14ac:dyDescent="0.35">
      <c r="A3" s="2">
        <v>3000</v>
      </c>
      <c r="B3" s="9" t="s">
        <v>7</v>
      </c>
      <c r="C3" s="61"/>
      <c r="D3" s="53"/>
      <c r="E3" s="61"/>
      <c r="F3" s="53"/>
      <c r="G3" s="18"/>
    </row>
    <row r="4" spans="1:7" x14ac:dyDescent="0.35">
      <c r="A4" s="2">
        <v>3001</v>
      </c>
      <c r="B4" s="9" t="s">
        <v>8</v>
      </c>
      <c r="C4" s="61"/>
      <c r="D4" s="53"/>
      <c r="E4" s="61"/>
      <c r="F4" s="53"/>
      <c r="G4" s="18"/>
    </row>
    <row r="5" spans="1:7" x14ac:dyDescent="0.35">
      <c r="A5" s="2">
        <v>3002</v>
      </c>
      <c r="B5" s="9" t="s">
        <v>9</v>
      </c>
      <c r="C5" s="61"/>
      <c r="D5" s="53"/>
      <c r="E5" s="61"/>
      <c r="F5" s="53"/>
      <c r="G5" s="18"/>
    </row>
    <row r="6" spans="1:7" x14ac:dyDescent="0.35">
      <c r="A6" s="2">
        <v>3020</v>
      </c>
      <c r="B6" s="9" t="s">
        <v>11</v>
      </c>
      <c r="C6" s="61"/>
      <c r="D6" s="53">
        <v>18500</v>
      </c>
      <c r="E6" s="121">
        <v>18500</v>
      </c>
      <c r="F6" s="138"/>
      <c r="G6" s="107" t="s">
        <v>191</v>
      </c>
    </row>
    <row r="7" spans="1:7" x14ac:dyDescent="0.35">
      <c r="A7" s="2">
        <v>3030</v>
      </c>
      <c r="B7" s="9" t="s">
        <v>13</v>
      </c>
      <c r="C7" s="61"/>
      <c r="D7" s="53"/>
      <c r="E7" s="61"/>
      <c r="F7" s="53"/>
      <c r="G7" s="18"/>
    </row>
    <row r="8" spans="1:7" x14ac:dyDescent="0.35">
      <c r="A8" s="2">
        <v>3063</v>
      </c>
      <c r="B8" s="9" t="s">
        <v>15</v>
      </c>
      <c r="C8" s="61"/>
      <c r="D8" s="53"/>
      <c r="E8" s="61"/>
      <c r="F8" s="53"/>
      <c r="G8" s="18"/>
    </row>
    <row r="9" spans="1:7" s="4" customFormat="1" x14ac:dyDescent="0.35">
      <c r="A9" s="1">
        <v>32</v>
      </c>
      <c r="B9" s="10" t="s">
        <v>142</v>
      </c>
      <c r="C9" s="57">
        <f>SUM(C10:C15)</f>
        <v>276927</v>
      </c>
      <c r="D9" s="51">
        <f>SUM(D10:D15)</f>
        <v>92789</v>
      </c>
      <c r="E9" s="57">
        <f>SUM(E10:E15)</f>
        <v>332000</v>
      </c>
      <c r="F9" s="51">
        <f>SUM(F10:F15)</f>
        <v>307000</v>
      </c>
      <c r="G9" s="20"/>
    </row>
    <row r="10" spans="1:7" x14ac:dyDescent="0.35">
      <c r="A10" s="2">
        <v>3202</v>
      </c>
      <c r="B10" s="9" t="s">
        <v>17</v>
      </c>
      <c r="C10" s="61">
        <v>71660</v>
      </c>
      <c r="D10" s="53">
        <v>35970</v>
      </c>
      <c r="E10" s="99">
        <v>80000</v>
      </c>
      <c r="F10" s="138">
        <v>100000</v>
      </c>
      <c r="G10" s="107" t="s">
        <v>192</v>
      </c>
    </row>
    <row r="11" spans="1:7" x14ac:dyDescent="0.35">
      <c r="A11" s="2">
        <v>3203</v>
      </c>
      <c r="B11" s="9" t="s">
        <v>18</v>
      </c>
      <c r="C11" s="61">
        <v>27000</v>
      </c>
      <c r="D11" s="53">
        <v>5050</v>
      </c>
      <c r="E11" s="102">
        <v>15000</v>
      </c>
      <c r="F11" s="139">
        <v>25000</v>
      </c>
      <c r="G11" s="108" t="s">
        <v>193</v>
      </c>
    </row>
    <row r="12" spans="1:7" x14ac:dyDescent="0.35">
      <c r="A12" s="2">
        <v>3204</v>
      </c>
      <c r="B12" s="9" t="s">
        <v>19</v>
      </c>
      <c r="C12" s="61">
        <v>47862</v>
      </c>
      <c r="D12" s="53">
        <v>47714</v>
      </c>
      <c r="E12" s="102">
        <v>50000</v>
      </c>
      <c r="F12" s="139">
        <v>50000</v>
      </c>
      <c r="G12" s="108" t="s">
        <v>194</v>
      </c>
    </row>
    <row r="13" spans="1:7" x14ac:dyDescent="0.35">
      <c r="A13" s="2">
        <v>3205</v>
      </c>
      <c r="B13" s="9" t="s">
        <v>21</v>
      </c>
      <c r="C13" s="61">
        <v>119600</v>
      </c>
      <c r="D13" s="53"/>
      <c r="E13" s="122">
        <v>174000</v>
      </c>
      <c r="F13" s="139">
        <v>112000</v>
      </c>
      <c r="G13" s="108" t="s">
        <v>195</v>
      </c>
    </row>
    <row r="14" spans="1:7" x14ac:dyDescent="0.35">
      <c r="A14" s="2">
        <v>3209</v>
      </c>
      <c r="B14" s="9" t="s">
        <v>22</v>
      </c>
      <c r="C14" s="61"/>
      <c r="D14" s="53"/>
      <c r="E14" s="123">
        <v>0</v>
      </c>
      <c r="F14" s="140"/>
      <c r="G14" s="149" t="s">
        <v>196</v>
      </c>
    </row>
    <row r="15" spans="1:7" x14ac:dyDescent="0.35">
      <c r="A15" s="2">
        <v>3210</v>
      </c>
      <c r="B15" s="9" t="s">
        <v>23</v>
      </c>
      <c r="C15" s="61">
        <v>10805</v>
      </c>
      <c r="D15" s="53">
        <v>4055</v>
      </c>
      <c r="E15" s="122">
        <v>13000</v>
      </c>
      <c r="F15" s="139">
        <v>20000</v>
      </c>
      <c r="G15" s="148" t="s">
        <v>197</v>
      </c>
    </row>
    <row r="16" spans="1:7" s="4" customFormat="1" x14ac:dyDescent="0.35">
      <c r="A16" s="1">
        <v>34</v>
      </c>
      <c r="B16" s="10" t="s">
        <v>24</v>
      </c>
      <c r="C16" s="57">
        <f>C17</f>
        <v>0</v>
      </c>
      <c r="D16" s="51">
        <f>D17</f>
        <v>0</v>
      </c>
      <c r="E16" s="57">
        <f>E17</f>
        <v>0</v>
      </c>
      <c r="F16" s="51">
        <f>F17</f>
        <v>0</v>
      </c>
      <c r="G16" s="33"/>
    </row>
    <row r="17" spans="1:7" x14ac:dyDescent="0.35">
      <c r="A17" s="2">
        <v>3410</v>
      </c>
      <c r="B17" s="9" t="s">
        <v>25</v>
      </c>
      <c r="C17" s="61"/>
      <c r="D17" s="53"/>
      <c r="E17" s="61"/>
      <c r="F17" s="53"/>
      <c r="G17" s="18"/>
    </row>
    <row r="18" spans="1:7" s="4" customFormat="1" x14ac:dyDescent="0.35">
      <c r="A18" s="1">
        <v>36</v>
      </c>
      <c r="B18" s="10" t="s">
        <v>27</v>
      </c>
      <c r="C18" s="57">
        <f>SUM(C19:C21)</f>
        <v>0</v>
      </c>
      <c r="D18" s="51">
        <f>SUM(D19:D21)</f>
        <v>0</v>
      </c>
      <c r="E18" s="57">
        <f>SUM(E19:E21)</f>
        <v>0</v>
      </c>
      <c r="F18" s="51">
        <f>SUM(F19:F21)</f>
        <v>0</v>
      </c>
      <c r="G18" s="20"/>
    </row>
    <row r="19" spans="1:7" x14ac:dyDescent="0.35">
      <c r="A19" s="2">
        <v>3600</v>
      </c>
      <c r="B19" s="9" t="s">
        <v>28</v>
      </c>
      <c r="C19" s="61"/>
      <c r="D19" s="53"/>
      <c r="E19" s="61"/>
      <c r="F19" s="53"/>
      <c r="G19" s="18"/>
    </row>
    <row r="20" spans="1:7" x14ac:dyDescent="0.35">
      <c r="A20" s="2">
        <v>3601</v>
      </c>
      <c r="B20" s="9" t="s">
        <v>29</v>
      </c>
      <c r="C20" s="61"/>
      <c r="D20" s="53"/>
      <c r="E20" s="61"/>
      <c r="F20" s="53"/>
      <c r="G20" s="18"/>
    </row>
    <row r="21" spans="1:7" x14ac:dyDescent="0.35">
      <c r="A21" s="2">
        <v>3605</v>
      </c>
      <c r="B21" s="9" t="s">
        <v>30</v>
      </c>
      <c r="C21" s="61"/>
      <c r="D21" s="53"/>
      <c r="E21" s="61"/>
      <c r="F21" s="53"/>
      <c r="G21" s="18"/>
    </row>
    <row r="22" spans="1:7" x14ac:dyDescent="0.35">
      <c r="A22" s="1">
        <v>39</v>
      </c>
      <c r="B22" s="10" t="s">
        <v>31</v>
      </c>
      <c r="C22" s="57">
        <f>SUM(C23:C30)</f>
        <v>10000</v>
      </c>
      <c r="D22" s="51">
        <f>SUM(D23:D30)</f>
        <v>4930</v>
      </c>
      <c r="E22" s="57">
        <f>SUM(E23:E30)</f>
        <v>10000</v>
      </c>
      <c r="F22" s="51">
        <f>SUM(F23:F30)</f>
        <v>10000</v>
      </c>
      <c r="G22" s="18"/>
    </row>
    <row r="23" spans="1:7" x14ac:dyDescent="0.35">
      <c r="A23" s="2">
        <v>3900</v>
      </c>
      <c r="B23" s="9" t="s">
        <v>32</v>
      </c>
      <c r="C23" s="61"/>
      <c r="D23" s="53"/>
      <c r="E23" s="61"/>
      <c r="F23" s="53"/>
      <c r="G23" s="18"/>
    </row>
    <row r="24" spans="1:7" x14ac:dyDescent="0.35">
      <c r="A24" s="2">
        <v>3901</v>
      </c>
      <c r="B24" s="9" t="s">
        <v>33</v>
      </c>
      <c r="C24" s="61"/>
      <c r="D24" s="53"/>
      <c r="E24" s="61"/>
      <c r="F24" s="53"/>
      <c r="G24" s="18"/>
    </row>
    <row r="25" spans="1:7" x14ac:dyDescent="0.35">
      <c r="A25" s="2">
        <v>3902</v>
      </c>
      <c r="B25" s="9" t="s">
        <v>34</v>
      </c>
      <c r="C25" s="61"/>
      <c r="D25" s="53"/>
      <c r="E25" s="61"/>
      <c r="F25" s="53"/>
      <c r="G25" s="18"/>
    </row>
    <row r="26" spans="1:7" x14ac:dyDescent="0.35">
      <c r="A26" s="2">
        <v>3903</v>
      </c>
      <c r="B26" s="9" t="s">
        <v>35</v>
      </c>
      <c r="C26" s="61"/>
      <c r="D26" s="53"/>
      <c r="E26" s="61"/>
      <c r="F26" s="53"/>
      <c r="G26" s="18"/>
    </row>
    <row r="27" spans="1:7" x14ac:dyDescent="0.35">
      <c r="A27" s="2">
        <v>3904</v>
      </c>
      <c r="B27" s="9" t="s">
        <v>36</v>
      </c>
      <c r="C27" s="61">
        <v>10000</v>
      </c>
      <c r="D27" s="53">
        <v>4930</v>
      </c>
      <c r="E27" s="121">
        <v>10000</v>
      </c>
      <c r="F27" s="138">
        <v>10000</v>
      </c>
      <c r="G27" s="107" t="s">
        <v>198</v>
      </c>
    </row>
    <row r="28" spans="1:7" x14ac:dyDescent="0.35">
      <c r="A28" s="2">
        <v>3909</v>
      </c>
      <c r="B28" s="9" t="s">
        <v>37</v>
      </c>
      <c r="C28" s="61"/>
      <c r="D28" s="53"/>
      <c r="E28" s="61"/>
      <c r="F28" s="53"/>
      <c r="G28" s="18"/>
    </row>
    <row r="29" spans="1:7" x14ac:dyDescent="0.35">
      <c r="A29" s="2">
        <v>3920</v>
      </c>
      <c r="B29" s="9" t="s">
        <v>38</v>
      </c>
      <c r="C29" s="61"/>
      <c r="D29" s="53"/>
      <c r="E29" s="61"/>
      <c r="F29" s="53"/>
      <c r="G29" s="18"/>
    </row>
    <row r="30" spans="1:7" x14ac:dyDescent="0.35">
      <c r="A30" s="2">
        <v>3930</v>
      </c>
      <c r="B30" s="9" t="s">
        <v>40</v>
      </c>
      <c r="C30" s="61"/>
      <c r="D30" s="53"/>
      <c r="E30" s="61"/>
      <c r="F30" s="53"/>
      <c r="G30" s="18"/>
    </row>
    <row r="31" spans="1:7" ht="15" thickBot="1" x14ac:dyDescent="0.4">
      <c r="A31" s="29"/>
      <c r="B31" s="32" t="s">
        <v>42</v>
      </c>
      <c r="C31" s="82">
        <f>C2+C9+C16+C22+C18</f>
        <v>286927</v>
      </c>
      <c r="D31" s="52">
        <f>D2+D9+D16+D22+D18</f>
        <v>116219</v>
      </c>
      <c r="E31" s="82">
        <f>E2+E9+E16+E22+E18</f>
        <v>360500</v>
      </c>
      <c r="F31" s="52">
        <f>F2+F9+F16+F22+F18</f>
        <v>317000</v>
      </c>
      <c r="G31" s="31"/>
    </row>
    <row r="32" spans="1:7" ht="15" thickTop="1" x14ac:dyDescent="0.35">
      <c r="A32" s="13"/>
      <c r="B32" s="28"/>
      <c r="C32" s="86"/>
      <c r="D32" s="133"/>
      <c r="E32" s="86"/>
      <c r="F32" s="133"/>
      <c r="G32" s="27"/>
    </row>
    <row r="33" spans="1:8" s="4" customFormat="1" x14ac:dyDescent="0.35">
      <c r="A33" s="1">
        <v>43</v>
      </c>
      <c r="B33" s="10" t="s">
        <v>43</v>
      </c>
      <c r="C33" s="57">
        <f>SUM(C34:C39)</f>
        <v>26085.719999999998</v>
      </c>
      <c r="D33" s="51">
        <f>SUM(D34:D39)</f>
        <v>17473.650000000001</v>
      </c>
      <c r="E33" s="57">
        <f>SUM(E34:E39)</f>
        <v>31600</v>
      </c>
      <c r="F33" s="51">
        <f>SUM(F34:F39)</f>
        <v>31600</v>
      </c>
      <c r="G33" s="20"/>
    </row>
    <row r="34" spans="1:8" x14ac:dyDescent="0.35">
      <c r="A34" s="2">
        <v>4300</v>
      </c>
      <c r="B34" s="9" t="s">
        <v>44</v>
      </c>
      <c r="C34" s="61"/>
      <c r="D34" s="53"/>
      <c r="E34" s="61"/>
      <c r="F34" s="53"/>
      <c r="G34" s="18"/>
    </row>
    <row r="35" spans="1:8" x14ac:dyDescent="0.35">
      <c r="A35" s="2">
        <v>4301</v>
      </c>
      <c r="B35" s="9" t="s">
        <v>45</v>
      </c>
      <c r="C35" s="61"/>
      <c r="D35" s="53"/>
      <c r="E35" s="61"/>
      <c r="F35" s="53"/>
      <c r="G35" s="18"/>
    </row>
    <row r="36" spans="1:8" x14ac:dyDescent="0.35">
      <c r="A36" s="2">
        <v>4330</v>
      </c>
      <c r="B36" s="9" t="s">
        <v>46</v>
      </c>
      <c r="C36" s="61"/>
      <c r="D36" s="53"/>
      <c r="E36" s="61"/>
      <c r="F36" s="53"/>
      <c r="G36" s="18"/>
    </row>
    <row r="37" spans="1:8" x14ac:dyDescent="0.35">
      <c r="A37" s="2">
        <v>4340</v>
      </c>
      <c r="B37" s="9" t="s">
        <v>47</v>
      </c>
      <c r="C37" s="61">
        <v>23392.92</v>
      </c>
      <c r="D37" s="53">
        <v>5584</v>
      </c>
      <c r="E37" s="99">
        <v>25000</v>
      </c>
      <c r="F37" s="138">
        <v>25000</v>
      </c>
      <c r="G37" s="18"/>
    </row>
    <row r="38" spans="1:8" x14ac:dyDescent="0.35">
      <c r="A38" s="2">
        <v>4341</v>
      </c>
      <c r="B38" s="9" t="s">
        <v>48</v>
      </c>
      <c r="C38" s="61">
        <v>2692.8</v>
      </c>
      <c r="D38" s="53">
        <v>11889.65</v>
      </c>
      <c r="E38" s="102">
        <v>6600</v>
      </c>
      <c r="F38" s="139">
        <v>6600</v>
      </c>
      <c r="G38" s="18"/>
    </row>
    <row r="39" spans="1:8" x14ac:dyDescent="0.35">
      <c r="A39" s="2">
        <v>4342</v>
      </c>
      <c r="B39" s="9" t="s">
        <v>50</v>
      </c>
      <c r="C39" s="61"/>
      <c r="D39" s="53"/>
      <c r="E39" s="102"/>
      <c r="F39" s="139"/>
      <c r="G39" s="18"/>
    </row>
    <row r="40" spans="1:8" s="4" customFormat="1" x14ac:dyDescent="0.35">
      <c r="A40" s="1">
        <v>45</v>
      </c>
      <c r="B40" s="10" t="s">
        <v>51</v>
      </c>
      <c r="C40" s="57">
        <f>SUM(C41:C44)</f>
        <v>0</v>
      </c>
      <c r="D40" s="51">
        <f>SUM(D41:D44)</f>
        <v>0</v>
      </c>
      <c r="E40" s="57">
        <f>SUM(E41:E44)</f>
        <v>2500</v>
      </c>
      <c r="F40" s="51">
        <f>SUM(F41:F44)</f>
        <v>0</v>
      </c>
      <c r="G40" s="20"/>
    </row>
    <row r="41" spans="1:8" x14ac:dyDescent="0.35">
      <c r="A41" s="2">
        <v>4500</v>
      </c>
      <c r="B41" s="9" t="s">
        <v>52</v>
      </c>
      <c r="C41" s="61"/>
      <c r="D41" s="53">
        <v>0</v>
      </c>
      <c r="E41" s="61"/>
      <c r="F41" s="53"/>
      <c r="G41" s="18"/>
    </row>
    <row r="42" spans="1:8" x14ac:dyDescent="0.35">
      <c r="A42" s="2">
        <v>4510</v>
      </c>
      <c r="B42" s="9" t="s">
        <v>53</v>
      </c>
      <c r="C42" s="61"/>
      <c r="D42" s="53"/>
      <c r="E42" s="61">
        <v>2500</v>
      </c>
      <c r="F42" s="53"/>
      <c r="G42" s="18"/>
    </row>
    <row r="43" spans="1:8" x14ac:dyDescent="0.35">
      <c r="A43" s="2">
        <v>4520</v>
      </c>
      <c r="B43" s="9" t="s">
        <v>54</v>
      </c>
      <c r="C43" s="61"/>
      <c r="D43" s="53"/>
      <c r="E43" s="61"/>
      <c r="F43" s="53"/>
      <c r="G43" s="18"/>
    </row>
    <row r="44" spans="1:8" x14ac:dyDescent="0.35">
      <c r="A44" s="2">
        <v>4531</v>
      </c>
      <c r="B44" s="9" t="s">
        <v>55</v>
      </c>
      <c r="C44" s="61"/>
      <c r="D44" s="53"/>
      <c r="E44" s="61"/>
      <c r="F44" s="53"/>
      <c r="G44" s="18"/>
    </row>
    <row r="45" spans="1:8" s="4" customFormat="1" x14ac:dyDescent="0.35">
      <c r="A45" s="1">
        <v>50</v>
      </c>
      <c r="B45" s="10" t="s">
        <v>56</v>
      </c>
      <c r="C45" s="57">
        <f>SUM(C46:C47)</f>
        <v>17000</v>
      </c>
      <c r="D45" s="51">
        <f>SUM(D46:D47)</f>
        <v>4000</v>
      </c>
      <c r="E45" s="57">
        <f>SUM(E46:E47)</f>
        <v>25000</v>
      </c>
      <c r="F45" s="51">
        <f>SUM(F46:F47)</f>
        <v>20000</v>
      </c>
      <c r="G45" s="20"/>
    </row>
    <row r="46" spans="1:8" x14ac:dyDescent="0.35">
      <c r="A46" s="2">
        <v>5000</v>
      </c>
      <c r="B46" s="9" t="s">
        <v>57</v>
      </c>
      <c r="C46" s="61">
        <v>17000</v>
      </c>
      <c r="D46" s="53">
        <v>4000</v>
      </c>
      <c r="E46" s="61">
        <v>25000</v>
      </c>
      <c r="F46" s="53">
        <v>20000</v>
      </c>
      <c r="G46" s="18" t="s">
        <v>199</v>
      </c>
      <c r="H46" t="s">
        <v>200</v>
      </c>
    </row>
    <row r="47" spans="1:8" x14ac:dyDescent="0.35">
      <c r="A47" s="2">
        <v>5092</v>
      </c>
      <c r="B47" s="9" t="s">
        <v>58</v>
      </c>
      <c r="C47" s="61"/>
      <c r="D47" s="53"/>
      <c r="E47" s="61"/>
      <c r="F47" s="53"/>
      <c r="G47" s="18"/>
    </row>
    <row r="48" spans="1:8" s="4" customFormat="1" x14ac:dyDescent="0.35">
      <c r="A48" s="1">
        <v>55</v>
      </c>
      <c r="B48" s="10" t="s">
        <v>59</v>
      </c>
      <c r="C48" s="57">
        <f>SUM(C49:C50)</f>
        <v>0</v>
      </c>
      <c r="D48" s="51">
        <f>SUM(D49:D50)</f>
        <v>0</v>
      </c>
      <c r="E48" s="57">
        <f>SUM(E49:E50)</f>
        <v>0</v>
      </c>
      <c r="F48" s="51">
        <f>SUM(F49:F50)</f>
        <v>0</v>
      </c>
      <c r="G48" s="20"/>
    </row>
    <row r="49" spans="1:8" x14ac:dyDescent="0.35">
      <c r="A49" s="2">
        <v>5500</v>
      </c>
      <c r="B49" s="9" t="s">
        <v>59</v>
      </c>
      <c r="C49" s="61"/>
      <c r="D49" s="53"/>
      <c r="E49" s="61"/>
      <c r="F49" s="53"/>
      <c r="G49" s="18"/>
    </row>
    <row r="50" spans="1:8" x14ac:dyDescent="0.35">
      <c r="A50" s="2">
        <v>5990</v>
      </c>
      <c r="B50" s="9" t="s">
        <v>60</v>
      </c>
      <c r="C50" s="61"/>
      <c r="D50" s="53"/>
      <c r="E50" s="61"/>
      <c r="F50" s="53"/>
      <c r="G50" s="18"/>
    </row>
    <row r="51" spans="1:8" s="4" customFormat="1" x14ac:dyDescent="0.35">
      <c r="A51" s="1">
        <v>62</v>
      </c>
      <c r="B51" s="10" t="s">
        <v>61</v>
      </c>
      <c r="C51" s="57">
        <f>C52</f>
        <v>0</v>
      </c>
      <c r="D51" s="51">
        <f>D52</f>
        <v>0</v>
      </c>
      <c r="E51" s="57">
        <f>E52</f>
        <v>0</v>
      </c>
      <c r="F51" s="51">
        <f>F52</f>
        <v>0</v>
      </c>
      <c r="G51" s="20"/>
    </row>
    <row r="52" spans="1:8" x14ac:dyDescent="0.35">
      <c r="A52" s="2">
        <v>6250</v>
      </c>
      <c r="B52" s="9" t="s">
        <v>62</v>
      </c>
      <c r="C52" s="61"/>
      <c r="D52" s="53"/>
      <c r="E52" s="61"/>
      <c r="F52" s="53"/>
      <c r="G52" s="18"/>
    </row>
    <row r="53" spans="1:8" s="4" customFormat="1" x14ac:dyDescent="0.35">
      <c r="A53" s="1">
        <v>63</v>
      </c>
      <c r="B53" s="10" t="s">
        <v>63</v>
      </c>
      <c r="C53" s="57">
        <f>SUM(C54:C58)</f>
        <v>3800</v>
      </c>
      <c r="D53" s="51">
        <f>SUM(D54:D58)</f>
        <v>0</v>
      </c>
      <c r="E53" s="57">
        <f>SUM(E54:E58)</f>
        <v>5000</v>
      </c>
      <c r="F53" s="51">
        <f>SUM(F54:F58)</f>
        <v>5000</v>
      </c>
      <c r="G53" s="20"/>
    </row>
    <row r="54" spans="1:8" x14ac:dyDescent="0.35">
      <c r="A54" s="2">
        <v>6300</v>
      </c>
      <c r="B54" s="9" t="s">
        <v>64</v>
      </c>
      <c r="C54" s="61">
        <v>3800</v>
      </c>
      <c r="D54" s="53"/>
      <c r="E54" s="61">
        <v>5000</v>
      </c>
      <c r="F54" s="53">
        <v>5000</v>
      </c>
      <c r="G54" s="18"/>
    </row>
    <row r="55" spans="1:8" x14ac:dyDescent="0.35">
      <c r="A55" s="2">
        <v>6320</v>
      </c>
      <c r="B55" s="9" t="s">
        <v>66</v>
      </c>
      <c r="C55" s="61"/>
      <c r="D55" s="53"/>
      <c r="E55" s="61"/>
      <c r="F55" s="53"/>
      <c r="G55" s="18"/>
    </row>
    <row r="56" spans="1:8" x14ac:dyDescent="0.35">
      <c r="A56" s="2">
        <v>6340</v>
      </c>
      <c r="B56" s="9" t="s">
        <v>67</v>
      </c>
      <c r="C56" s="61"/>
      <c r="D56" s="53"/>
      <c r="E56" s="61"/>
      <c r="F56" s="53"/>
      <c r="G56" s="18"/>
    </row>
    <row r="57" spans="1:8" x14ac:dyDescent="0.35">
      <c r="A57" s="2">
        <v>6360</v>
      </c>
      <c r="B57" s="9" t="s">
        <v>68</v>
      </c>
      <c r="C57" s="61"/>
      <c r="D57" s="53"/>
      <c r="E57" s="61"/>
      <c r="F57" s="53"/>
      <c r="G57" s="18"/>
    </row>
    <row r="58" spans="1:8" x14ac:dyDescent="0.35">
      <c r="A58" s="2">
        <v>6390</v>
      </c>
      <c r="B58" s="9" t="s">
        <v>69</v>
      </c>
      <c r="C58" s="61"/>
      <c r="D58" s="53"/>
      <c r="E58" s="61"/>
      <c r="F58" s="53"/>
      <c r="G58" s="18"/>
    </row>
    <row r="59" spans="1:8" s="4" customFormat="1" x14ac:dyDescent="0.35">
      <c r="A59" s="1">
        <v>64</v>
      </c>
      <c r="B59" s="10" t="s">
        <v>70</v>
      </c>
      <c r="C59" s="57">
        <f>SUM(C60:C63)</f>
        <v>0</v>
      </c>
      <c r="D59" s="51">
        <f>SUM(D60:D63)</f>
        <v>0</v>
      </c>
      <c r="E59" s="57">
        <f>SUM(E60:E63)</f>
        <v>3000</v>
      </c>
      <c r="F59" s="51">
        <f>SUM(F60:F63)</f>
        <v>3000</v>
      </c>
      <c r="G59" s="20"/>
    </row>
    <row r="60" spans="1:8" x14ac:dyDescent="0.35">
      <c r="A60" s="2">
        <v>6400</v>
      </c>
      <c r="B60" s="9" t="s">
        <v>71</v>
      </c>
      <c r="C60" s="61"/>
      <c r="D60" s="53"/>
      <c r="E60" s="61"/>
      <c r="F60" s="53"/>
      <c r="G60" s="18"/>
    </row>
    <row r="61" spans="1:8" x14ac:dyDescent="0.35">
      <c r="A61" s="2">
        <v>6440</v>
      </c>
      <c r="B61" s="9" t="s">
        <v>72</v>
      </c>
      <c r="C61" s="61"/>
      <c r="D61" s="53"/>
      <c r="E61" s="61">
        <v>3000</v>
      </c>
      <c r="F61" s="53">
        <v>3000</v>
      </c>
      <c r="G61" s="18" t="s">
        <v>201</v>
      </c>
      <c r="H61" t="s">
        <v>200</v>
      </c>
    </row>
    <row r="62" spans="1:8" x14ac:dyDescent="0.35">
      <c r="A62" s="2">
        <v>6470</v>
      </c>
      <c r="B62" s="9" t="s">
        <v>73</v>
      </c>
      <c r="C62" s="61"/>
      <c r="D62" s="53"/>
      <c r="E62" s="61"/>
      <c r="F62" s="53"/>
      <c r="G62" s="18"/>
    </row>
    <row r="63" spans="1:8" x14ac:dyDescent="0.35">
      <c r="A63" s="2">
        <v>6490</v>
      </c>
      <c r="B63" s="9" t="s">
        <v>75</v>
      </c>
      <c r="C63" s="61"/>
      <c r="D63" s="53"/>
      <c r="E63" s="61"/>
      <c r="F63" s="53"/>
      <c r="G63" s="18"/>
    </row>
    <row r="64" spans="1:8" s="4" customFormat="1" x14ac:dyDescent="0.35">
      <c r="A64" s="1">
        <v>65</v>
      </c>
      <c r="B64" s="10" t="s">
        <v>77</v>
      </c>
      <c r="C64" s="46">
        <f>SUM(C65:C72)</f>
        <v>68952.800000000003</v>
      </c>
      <c r="D64" s="42">
        <f>SUM(D65:D72)</f>
        <v>54736.979999999996</v>
      </c>
      <c r="E64" s="46">
        <f>SUM(E65:E72)</f>
        <v>97000</v>
      </c>
      <c r="F64" s="42">
        <f>SUM(F65:F72)</f>
        <v>47000</v>
      </c>
      <c r="G64" s="20"/>
    </row>
    <row r="65" spans="1:7" x14ac:dyDescent="0.35">
      <c r="A65" s="2">
        <v>6520</v>
      </c>
      <c r="B65" s="9" t="s">
        <v>78</v>
      </c>
      <c r="C65" s="61"/>
      <c r="D65" s="53">
        <v>24428.720000000001</v>
      </c>
      <c r="E65" s="61">
        <v>25000</v>
      </c>
      <c r="F65" s="53">
        <v>10000</v>
      </c>
      <c r="G65" s="110" t="s">
        <v>202</v>
      </c>
    </row>
    <row r="66" spans="1:7" x14ac:dyDescent="0.35">
      <c r="A66" s="2">
        <v>6550</v>
      </c>
      <c r="B66" s="9" t="s">
        <v>79</v>
      </c>
      <c r="C66" s="61">
        <v>3096.13</v>
      </c>
      <c r="D66" s="53">
        <v>930.6</v>
      </c>
      <c r="E66" s="61">
        <v>3000</v>
      </c>
      <c r="F66" s="53">
        <v>2000</v>
      </c>
      <c r="G66" s="18"/>
    </row>
    <row r="67" spans="1:7" x14ac:dyDescent="0.35">
      <c r="A67" s="2">
        <v>6551</v>
      </c>
      <c r="B67" s="9" t="s">
        <v>80</v>
      </c>
      <c r="C67" s="61"/>
      <c r="D67" s="53">
        <v>4079.6</v>
      </c>
      <c r="E67" s="61">
        <v>4000</v>
      </c>
      <c r="F67" s="53"/>
      <c r="G67" s="18" t="s">
        <v>203</v>
      </c>
    </row>
    <row r="68" spans="1:7" x14ac:dyDescent="0.35">
      <c r="A68" s="2">
        <v>6552</v>
      </c>
      <c r="B68" s="9" t="s">
        <v>82</v>
      </c>
      <c r="C68" s="61"/>
      <c r="D68" s="53"/>
      <c r="E68" s="61"/>
      <c r="F68" s="53"/>
      <c r="G68" s="18"/>
    </row>
    <row r="69" spans="1:7" x14ac:dyDescent="0.35">
      <c r="A69" s="2">
        <v>6553</v>
      </c>
      <c r="B69" s="2" t="s">
        <v>83</v>
      </c>
      <c r="C69" s="61"/>
      <c r="D69" s="53"/>
      <c r="E69" s="61"/>
      <c r="F69" s="53"/>
      <c r="G69" s="18"/>
    </row>
    <row r="70" spans="1:7" x14ac:dyDescent="0.35">
      <c r="A70" s="2">
        <v>6560</v>
      </c>
      <c r="B70" s="9" t="s">
        <v>85</v>
      </c>
      <c r="C70" s="61">
        <v>524.52</v>
      </c>
      <c r="D70" s="53">
        <v>9631</v>
      </c>
      <c r="E70" s="61"/>
      <c r="F70" s="53">
        <v>5000</v>
      </c>
      <c r="G70" s="18"/>
    </row>
    <row r="71" spans="1:7" x14ac:dyDescent="0.35">
      <c r="A71" s="2">
        <v>6561</v>
      </c>
      <c r="B71" s="9" t="s">
        <v>86</v>
      </c>
      <c r="C71" s="61">
        <v>40174.93</v>
      </c>
      <c r="D71" s="53">
        <v>15667.06</v>
      </c>
      <c r="E71" s="61">
        <v>40000</v>
      </c>
      <c r="F71" s="53">
        <v>20000</v>
      </c>
      <c r="G71" s="144"/>
    </row>
    <row r="72" spans="1:7" s="4" customFormat="1" x14ac:dyDescent="0.35">
      <c r="A72" s="2">
        <v>6570</v>
      </c>
      <c r="B72" s="9" t="s">
        <v>87</v>
      </c>
      <c r="C72" s="61">
        <v>25157.22</v>
      </c>
      <c r="D72" s="53"/>
      <c r="E72" s="61">
        <v>25000</v>
      </c>
      <c r="F72" s="53">
        <v>10000</v>
      </c>
      <c r="G72" s="109" t="s">
        <v>204</v>
      </c>
    </row>
    <row r="73" spans="1:7" x14ac:dyDescent="0.35">
      <c r="A73" s="1">
        <v>66</v>
      </c>
      <c r="B73" s="10" t="s">
        <v>88</v>
      </c>
      <c r="C73" s="57">
        <f>C74+C75+C76</f>
        <v>0</v>
      </c>
      <c r="D73" s="51">
        <f>D74+D75+D76</f>
        <v>0</v>
      </c>
      <c r="E73" s="57">
        <f>E74+E75+E76</f>
        <v>0</v>
      </c>
      <c r="F73" s="51">
        <f>F74+F75+F76</f>
        <v>0</v>
      </c>
      <c r="G73" s="18"/>
    </row>
    <row r="74" spans="1:7" x14ac:dyDescent="0.35">
      <c r="A74" s="2">
        <v>6600</v>
      </c>
      <c r="B74" s="9" t="s">
        <v>89</v>
      </c>
      <c r="C74" s="61"/>
      <c r="D74" s="53"/>
      <c r="E74" s="61"/>
      <c r="F74" s="53"/>
      <c r="G74" s="18"/>
    </row>
    <row r="75" spans="1:7" x14ac:dyDescent="0.35">
      <c r="A75" s="2">
        <v>6620</v>
      </c>
      <c r="B75" s="9" t="s">
        <v>90</v>
      </c>
      <c r="C75" s="61"/>
      <c r="D75" s="53"/>
      <c r="E75" s="61"/>
      <c r="F75" s="53"/>
      <c r="G75" s="18"/>
    </row>
    <row r="76" spans="1:7" s="4" customFormat="1" x14ac:dyDescent="0.35">
      <c r="A76" s="2">
        <v>6640</v>
      </c>
      <c r="B76" s="9" t="s">
        <v>91</v>
      </c>
      <c r="C76" s="61"/>
      <c r="D76" s="53"/>
      <c r="E76" s="61"/>
      <c r="F76" s="53"/>
      <c r="G76" s="20"/>
    </row>
    <row r="77" spans="1:7" x14ac:dyDescent="0.35">
      <c r="A77" s="1">
        <v>67</v>
      </c>
      <c r="B77" s="10" t="s">
        <v>92</v>
      </c>
      <c r="C77" s="57">
        <f>C78</f>
        <v>0</v>
      </c>
      <c r="D77" s="51">
        <f>D78</f>
        <v>0</v>
      </c>
      <c r="E77" s="57">
        <f>E78</f>
        <v>0</v>
      </c>
      <c r="F77" s="51">
        <f>F78</f>
        <v>0</v>
      </c>
      <c r="G77" s="18"/>
    </row>
    <row r="78" spans="1:7" x14ac:dyDescent="0.35">
      <c r="A78" s="2">
        <v>6705</v>
      </c>
      <c r="B78" s="9" t="s">
        <v>93</v>
      </c>
      <c r="C78" s="61"/>
      <c r="D78" s="53"/>
      <c r="E78" s="61"/>
      <c r="F78" s="53"/>
      <c r="G78" s="18"/>
    </row>
    <row r="79" spans="1:7" x14ac:dyDescent="0.35">
      <c r="A79" s="1">
        <v>68</v>
      </c>
      <c r="B79" s="10" t="s">
        <v>94</v>
      </c>
      <c r="C79" s="57">
        <f>C80+C81+C82+C83</f>
        <v>185</v>
      </c>
      <c r="D79" s="51">
        <f>D80+D81+D82+D83</f>
        <v>3421</v>
      </c>
      <c r="E79" s="57">
        <f>E80+E81+E82+E83</f>
        <v>0</v>
      </c>
      <c r="F79" s="51">
        <f>F80+F81+F82+F83</f>
        <v>3000</v>
      </c>
      <c r="G79" s="18"/>
    </row>
    <row r="80" spans="1:7" x14ac:dyDescent="0.35">
      <c r="A80" s="2">
        <v>6800</v>
      </c>
      <c r="B80" s="9" t="s">
        <v>95</v>
      </c>
      <c r="C80" s="61"/>
      <c r="D80" s="53"/>
      <c r="E80" s="61"/>
      <c r="F80" s="53"/>
      <c r="G80" s="18"/>
    </row>
    <row r="81" spans="1:8" x14ac:dyDescent="0.35">
      <c r="A81" s="2">
        <v>6820</v>
      </c>
      <c r="B81" s="9" t="s">
        <v>96</v>
      </c>
      <c r="C81" s="61"/>
      <c r="D81" s="53"/>
      <c r="E81" s="61"/>
      <c r="F81" s="53"/>
      <c r="G81" s="18"/>
    </row>
    <row r="82" spans="1:8" x14ac:dyDescent="0.35">
      <c r="A82" s="2">
        <v>6840</v>
      </c>
      <c r="B82" s="9" t="s">
        <v>97</v>
      </c>
      <c r="C82" s="61"/>
      <c r="D82" s="53"/>
      <c r="E82" s="61"/>
      <c r="F82" s="53"/>
      <c r="G82" s="18"/>
    </row>
    <row r="83" spans="1:8" s="4" customFormat="1" x14ac:dyDescent="0.35">
      <c r="A83" s="2">
        <v>6860</v>
      </c>
      <c r="B83" s="9" t="s">
        <v>98</v>
      </c>
      <c r="C83" s="61">
        <v>185</v>
      </c>
      <c r="D83" s="53">
        <v>3421</v>
      </c>
      <c r="E83" s="61"/>
      <c r="F83" s="53">
        <v>3000</v>
      </c>
      <c r="G83" s="20"/>
    </row>
    <row r="84" spans="1:8" s="4" customFormat="1" x14ac:dyDescent="0.35">
      <c r="A84" s="1">
        <v>69</v>
      </c>
      <c r="B84" s="10" t="s">
        <v>99</v>
      </c>
      <c r="C84" s="57">
        <f>SUM(C85:C88)</f>
        <v>0</v>
      </c>
      <c r="D84" s="51">
        <f>SUM(D85:D88)</f>
        <v>0</v>
      </c>
      <c r="E84" s="57">
        <f>SUM(E85:E88)</f>
        <v>0</v>
      </c>
      <c r="F84" s="51">
        <f>SUM(F85:F88)</f>
        <v>0</v>
      </c>
      <c r="G84" s="20"/>
    </row>
    <row r="85" spans="1:8" s="4" customFormat="1" x14ac:dyDescent="0.35">
      <c r="A85" s="2">
        <v>6900</v>
      </c>
      <c r="B85" s="9" t="s">
        <v>100</v>
      </c>
      <c r="C85" s="57"/>
      <c r="D85" s="51"/>
      <c r="E85" s="57"/>
      <c r="F85" s="51"/>
      <c r="G85" s="20"/>
    </row>
    <row r="86" spans="1:8" x14ac:dyDescent="0.35">
      <c r="A86" s="94">
        <v>6907</v>
      </c>
      <c r="B86" s="95" t="s">
        <v>101</v>
      </c>
      <c r="C86" s="61"/>
      <c r="D86" s="53"/>
      <c r="E86" s="61"/>
      <c r="F86" s="53"/>
      <c r="G86" s="18"/>
    </row>
    <row r="87" spans="1:8" x14ac:dyDescent="0.35">
      <c r="A87" s="2">
        <v>6910</v>
      </c>
      <c r="B87" s="9" t="s">
        <v>99</v>
      </c>
      <c r="C87" s="61"/>
      <c r="D87" s="53"/>
      <c r="E87" s="61"/>
      <c r="F87" s="53"/>
      <c r="G87" s="18"/>
    </row>
    <row r="88" spans="1:8" s="4" customFormat="1" x14ac:dyDescent="0.35">
      <c r="A88" s="2">
        <v>6940</v>
      </c>
      <c r="B88" s="9" t="s">
        <v>102</v>
      </c>
      <c r="C88" s="61"/>
      <c r="D88" s="53"/>
      <c r="E88" s="61"/>
      <c r="F88" s="53"/>
      <c r="G88" s="20"/>
    </row>
    <row r="89" spans="1:8" x14ac:dyDescent="0.35">
      <c r="A89" s="1">
        <v>71</v>
      </c>
      <c r="B89" s="10" t="s">
        <v>103</v>
      </c>
      <c r="C89" s="57">
        <f>SUM(C90:C95)</f>
        <v>141640.49</v>
      </c>
      <c r="D89" s="51">
        <f>SUM(D90:D95)</f>
        <v>127685</v>
      </c>
      <c r="E89" s="57">
        <f>SUM(E90:E95)</f>
        <v>165000</v>
      </c>
      <c r="F89" s="51">
        <f>SUM(F90:F95)</f>
        <v>165000</v>
      </c>
      <c r="G89" s="18"/>
    </row>
    <row r="90" spans="1:8" x14ac:dyDescent="0.35">
      <c r="A90" s="2">
        <v>7100</v>
      </c>
      <c r="B90" s="9" t="s">
        <v>104</v>
      </c>
      <c r="C90" s="61"/>
      <c r="D90" s="53"/>
      <c r="E90" s="61"/>
      <c r="F90" s="53"/>
      <c r="G90" s="18"/>
    </row>
    <row r="91" spans="1:8" x14ac:dyDescent="0.35">
      <c r="A91" s="2">
        <v>7140</v>
      </c>
      <c r="B91" s="9" t="s">
        <v>105</v>
      </c>
      <c r="C91" s="61">
        <v>81021.5</v>
      </c>
      <c r="D91" s="53">
        <v>94615</v>
      </c>
      <c r="E91" s="61">
        <v>120000</v>
      </c>
      <c r="F91" s="53">
        <v>120000</v>
      </c>
      <c r="G91" s="145" t="s">
        <v>205</v>
      </c>
      <c r="H91" t="s">
        <v>206</v>
      </c>
    </row>
    <row r="92" spans="1:8" x14ac:dyDescent="0.35">
      <c r="A92" s="2">
        <v>7141</v>
      </c>
      <c r="B92" s="9" t="s">
        <v>106</v>
      </c>
      <c r="C92" s="61">
        <v>44738</v>
      </c>
      <c r="D92" s="53">
        <v>33070</v>
      </c>
      <c r="E92" s="61">
        <v>45000</v>
      </c>
      <c r="F92" s="53">
        <v>45000</v>
      </c>
      <c r="G92" s="18"/>
    </row>
    <row r="93" spans="1:8" x14ac:dyDescent="0.35">
      <c r="A93" s="2">
        <v>7145</v>
      </c>
      <c r="B93" s="9" t="s">
        <v>107</v>
      </c>
      <c r="C93" s="61">
        <v>5414.58</v>
      </c>
      <c r="D93" s="53"/>
      <c r="E93" s="61"/>
      <c r="F93" s="53"/>
      <c r="G93" s="18"/>
    </row>
    <row r="94" spans="1:8" x14ac:dyDescent="0.35">
      <c r="A94" s="2">
        <v>7150</v>
      </c>
      <c r="B94" s="9" t="s">
        <v>108</v>
      </c>
      <c r="C94" s="61">
        <v>10466.41</v>
      </c>
      <c r="D94" s="53"/>
      <c r="E94" s="61"/>
      <c r="F94" s="53"/>
      <c r="G94" s="18"/>
    </row>
    <row r="95" spans="1:8" s="4" customFormat="1" x14ac:dyDescent="0.35">
      <c r="A95" s="2">
        <v>7190</v>
      </c>
      <c r="B95" s="9" t="s">
        <v>109</v>
      </c>
      <c r="C95" s="61"/>
      <c r="D95" s="53"/>
      <c r="E95" s="61"/>
      <c r="F95" s="53"/>
      <c r="G95" s="20"/>
    </row>
    <row r="96" spans="1:8" x14ac:dyDescent="0.35">
      <c r="A96" s="1">
        <v>73</v>
      </c>
      <c r="B96" s="10" t="s">
        <v>110</v>
      </c>
      <c r="C96" s="57">
        <f>C97+C98+C99</f>
        <v>13300</v>
      </c>
      <c r="D96" s="51">
        <f>D97+D98+D99</f>
        <v>8090</v>
      </c>
      <c r="E96" s="57">
        <f>E97+E98+E99</f>
        <v>10000</v>
      </c>
      <c r="F96" s="51">
        <f>F97+F98+F99</f>
        <v>10000</v>
      </c>
      <c r="G96" s="18"/>
    </row>
    <row r="97" spans="1:7" x14ac:dyDescent="0.35">
      <c r="A97" s="2">
        <v>7300</v>
      </c>
      <c r="B97" s="9" t="s">
        <v>111</v>
      </c>
      <c r="C97" s="61"/>
      <c r="D97" s="53"/>
      <c r="E97" s="61"/>
      <c r="F97" s="53"/>
      <c r="G97" s="18"/>
    </row>
    <row r="98" spans="1:7" x14ac:dyDescent="0.35">
      <c r="A98" s="2">
        <v>7320</v>
      </c>
      <c r="B98" s="9" t="s">
        <v>112</v>
      </c>
      <c r="C98" s="61"/>
      <c r="D98" s="53"/>
      <c r="E98" s="61"/>
      <c r="F98" s="53"/>
      <c r="G98" s="18"/>
    </row>
    <row r="99" spans="1:7" s="4" customFormat="1" x14ac:dyDescent="0.35">
      <c r="A99" s="2">
        <v>7390</v>
      </c>
      <c r="B99" s="9" t="s">
        <v>113</v>
      </c>
      <c r="C99" s="61">
        <v>13300</v>
      </c>
      <c r="D99" s="53">
        <v>8090</v>
      </c>
      <c r="E99" s="61">
        <v>10000</v>
      </c>
      <c r="F99" s="53">
        <v>10000</v>
      </c>
      <c r="G99" s="20"/>
    </row>
    <row r="100" spans="1:7" x14ac:dyDescent="0.35">
      <c r="A100" s="1">
        <v>74</v>
      </c>
      <c r="B100" s="10" t="s">
        <v>114</v>
      </c>
      <c r="C100" s="57">
        <f>SUM(C101:C102)</f>
        <v>23835</v>
      </c>
      <c r="D100" s="51">
        <f>SUM(D101:D102)</f>
        <v>20615</v>
      </c>
      <c r="E100" s="57">
        <f>SUM(E101:E102)</f>
        <v>25000</v>
      </c>
      <c r="F100" s="51">
        <f>SUM(F101:F102)</f>
        <v>27000</v>
      </c>
      <c r="G100" s="18"/>
    </row>
    <row r="101" spans="1:7" x14ac:dyDescent="0.35">
      <c r="A101" s="2">
        <v>7400</v>
      </c>
      <c r="B101" s="9" t="s">
        <v>115</v>
      </c>
      <c r="C101" s="61">
        <v>23835</v>
      </c>
      <c r="D101" s="53">
        <v>20615</v>
      </c>
      <c r="E101" s="61">
        <v>25000</v>
      </c>
      <c r="F101" s="53">
        <v>27000</v>
      </c>
      <c r="G101" s="18"/>
    </row>
    <row r="102" spans="1:7" s="4" customFormat="1" x14ac:dyDescent="0.35">
      <c r="A102" s="2">
        <v>7430</v>
      </c>
      <c r="B102" s="9" t="s">
        <v>36</v>
      </c>
      <c r="C102" s="61"/>
      <c r="D102" s="53"/>
      <c r="E102" s="61"/>
      <c r="F102" s="53"/>
      <c r="G102" s="20"/>
    </row>
    <row r="103" spans="1:7" x14ac:dyDescent="0.35">
      <c r="A103" s="1">
        <v>75</v>
      </c>
      <c r="B103" s="10" t="s">
        <v>118</v>
      </c>
      <c r="C103" s="57">
        <f>C104</f>
        <v>0</v>
      </c>
      <c r="D103" s="51">
        <f>D104</f>
        <v>0</v>
      </c>
      <c r="E103" s="57">
        <f>E104</f>
        <v>0</v>
      </c>
      <c r="F103" s="51">
        <f>F104</f>
        <v>0</v>
      </c>
      <c r="G103" s="18"/>
    </row>
    <row r="104" spans="1:7" s="4" customFormat="1" x14ac:dyDescent="0.35">
      <c r="A104" s="2">
        <v>7500</v>
      </c>
      <c r="B104" s="9" t="s">
        <v>118</v>
      </c>
      <c r="C104" s="61"/>
      <c r="D104" s="53"/>
      <c r="E104" s="61"/>
      <c r="F104" s="53"/>
      <c r="G104" s="20"/>
    </row>
    <row r="105" spans="1:7" x14ac:dyDescent="0.35">
      <c r="A105" s="1">
        <v>77</v>
      </c>
      <c r="B105" s="10" t="s">
        <v>119</v>
      </c>
      <c r="C105" s="57">
        <f>SUM(C106:C110)</f>
        <v>13181.6</v>
      </c>
      <c r="D105" s="51">
        <f>SUM(D106:D110)</f>
        <v>10907</v>
      </c>
      <c r="E105" s="57">
        <f>SUM(E106:E110)</f>
        <v>13100</v>
      </c>
      <c r="F105" s="51">
        <f>SUM(F106:F110)</f>
        <v>12000</v>
      </c>
      <c r="G105" s="18"/>
    </row>
    <row r="106" spans="1:7" x14ac:dyDescent="0.35">
      <c r="A106" s="2">
        <v>7710</v>
      </c>
      <c r="B106" s="9" t="s">
        <v>120</v>
      </c>
      <c r="C106" s="61"/>
      <c r="D106" s="53"/>
      <c r="E106" s="61"/>
      <c r="F106" s="53"/>
      <c r="G106" s="18"/>
    </row>
    <row r="107" spans="1:7" x14ac:dyDescent="0.35">
      <c r="A107" s="2">
        <v>7770</v>
      </c>
      <c r="B107" s="9" t="s">
        <v>121</v>
      </c>
      <c r="C107" s="61">
        <v>100</v>
      </c>
      <c r="D107" s="53"/>
      <c r="E107" s="61">
        <v>100</v>
      </c>
      <c r="F107" s="53"/>
      <c r="G107" s="18"/>
    </row>
    <row r="108" spans="1:7" x14ac:dyDescent="0.35">
      <c r="A108" s="2">
        <v>7790</v>
      </c>
      <c r="B108" s="9" t="s">
        <v>122</v>
      </c>
      <c r="C108" s="61">
        <v>8107.5</v>
      </c>
      <c r="D108" s="53">
        <v>9729</v>
      </c>
      <c r="E108" s="61">
        <v>8000</v>
      </c>
      <c r="F108" s="53">
        <v>10000</v>
      </c>
      <c r="G108" s="18"/>
    </row>
    <row r="109" spans="1:7" x14ac:dyDescent="0.35">
      <c r="A109" s="2">
        <v>7791</v>
      </c>
      <c r="B109" s="9" t="s">
        <v>123</v>
      </c>
      <c r="C109" s="61">
        <v>4974.1000000000004</v>
      </c>
      <c r="D109" s="53">
        <v>1178</v>
      </c>
      <c r="E109" s="61">
        <v>5000</v>
      </c>
      <c r="F109" s="53">
        <v>2000</v>
      </c>
      <c r="G109" s="18"/>
    </row>
    <row r="110" spans="1:7" x14ac:dyDescent="0.35">
      <c r="A110" s="2">
        <v>7830</v>
      </c>
      <c r="B110" s="9" t="s">
        <v>124</v>
      </c>
      <c r="C110" s="61"/>
      <c r="D110" s="53"/>
      <c r="E110" s="61"/>
      <c r="F110" s="53"/>
      <c r="G110" s="18"/>
    </row>
    <row r="111" spans="1:7" ht="15" thickBot="1" x14ac:dyDescent="0.4">
      <c r="A111" s="29"/>
      <c r="B111" s="32" t="s">
        <v>125</v>
      </c>
      <c r="C111" s="82">
        <f>C33+C40+C45+C48+C51+C53+C59+C64+C73+C77+C79+C84+C89+C96+C100+C103+C105</f>
        <v>307980.61</v>
      </c>
      <c r="D111" s="52">
        <f>D33+D40+D45+D48+D51+D53+D59+D64+D73+D77+D79+D84+D89+D96+D100+D103+D105</f>
        <v>246928.63</v>
      </c>
      <c r="E111" s="82">
        <f>E33+E40+E45+E48+E51+E53+E59+E64+E73+E77+E79+E84+E89+E96+E100+E103+E105</f>
        <v>377200</v>
      </c>
      <c r="F111" s="52">
        <f>F33+F40+F45+F48+F51+F53+F59+F64+F73+F77+F79+F84+F89+F96+F100+F103+F105</f>
        <v>323600</v>
      </c>
      <c r="G111" s="31"/>
    </row>
    <row r="112" spans="1:7" s="4" customFormat="1" ht="15" thickTop="1" x14ac:dyDescent="0.35">
      <c r="A112" s="26"/>
      <c r="B112" s="28"/>
      <c r="C112" s="86"/>
      <c r="D112" s="133"/>
      <c r="E112" s="86"/>
      <c r="F112" s="133"/>
      <c r="G112" s="33"/>
    </row>
    <row r="113" spans="1:8" x14ac:dyDescent="0.35">
      <c r="A113" s="1">
        <v>80</v>
      </c>
      <c r="B113" s="10" t="s">
        <v>126</v>
      </c>
      <c r="C113" s="57">
        <f>SUM(C114:C115)</f>
        <v>327.58</v>
      </c>
      <c r="D113" s="51">
        <f>SUM(D114:D115)</f>
        <v>504</v>
      </c>
      <c r="E113" s="57">
        <f>SUM(E114:E115)</f>
        <v>0</v>
      </c>
      <c r="F113" s="51">
        <f>SUM(F114:F115)</f>
        <v>0</v>
      </c>
      <c r="G113" s="18"/>
    </row>
    <row r="114" spans="1:8" x14ac:dyDescent="0.35">
      <c r="A114" s="2">
        <v>8050</v>
      </c>
      <c r="B114" s="9" t="s">
        <v>127</v>
      </c>
      <c r="C114" s="61">
        <v>327.58</v>
      </c>
      <c r="D114" s="53">
        <v>504</v>
      </c>
      <c r="E114" s="61"/>
      <c r="F114" s="53"/>
      <c r="G114" s="18"/>
    </row>
    <row r="115" spans="1:8" x14ac:dyDescent="0.35">
      <c r="A115" s="2">
        <v>8070</v>
      </c>
      <c r="B115" s="9" t="s">
        <v>128</v>
      </c>
      <c r="C115" s="61"/>
      <c r="D115" s="53"/>
      <c r="E115" s="61"/>
      <c r="F115" s="53"/>
      <c r="G115" s="18"/>
    </row>
    <row r="116" spans="1:8" s="4" customFormat="1" x14ac:dyDescent="0.35">
      <c r="A116" s="2"/>
      <c r="B116" s="10" t="s">
        <v>129</v>
      </c>
      <c r="C116" s="47">
        <f>SUM(C114:C115)</f>
        <v>327.58</v>
      </c>
      <c r="D116" s="43">
        <f>SUM(D114:D115)</f>
        <v>504</v>
      </c>
      <c r="E116" s="47">
        <f>SUM(E114:E115)</f>
        <v>0</v>
      </c>
      <c r="F116" s="43">
        <f>SUM(F114:F115)</f>
        <v>0</v>
      </c>
      <c r="G116" s="20"/>
    </row>
    <row r="117" spans="1:8" x14ac:dyDescent="0.35">
      <c r="A117" s="1">
        <v>81</v>
      </c>
      <c r="B117" s="10" t="s">
        <v>130</v>
      </c>
      <c r="C117" s="57">
        <f>SUM(C118:C119)</f>
        <v>84.67</v>
      </c>
      <c r="D117" s="51">
        <f>SUM(D118:D119)</f>
        <v>47.02</v>
      </c>
      <c r="E117" s="57">
        <f>SUM(E118:E119)</f>
        <v>0</v>
      </c>
      <c r="F117" s="51">
        <f>SUM(F118:F119)</f>
        <v>0</v>
      </c>
      <c r="G117" s="18"/>
    </row>
    <row r="118" spans="1:8" x14ac:dyDescent="0.35">
      <c r="A118" s="2">
        <v>8150</v>
      </c>
      <c r="B118" s="9" t="s">
        <v>131</v>
      </c>
      <c r="C118" s="61">
        <v>84.67</v>
      </c>
      <c r="D118" s="53">
        <v>47.02</v>
      </c>
      <c r="E118" s="61"/>
      <c r="F118" s="53">
        <v>0</v>
      </c>
      <c r="G118" s="18"/>
    </row>
    <row r="119" spans="1:8" x14ac:dyDescent="0.35">
      <c r="A119" s="2">
        <v>8170</v>
      </c>
      <c r="B119" s="9" t="s">
        <v>132</v>
      </c>
      <c r="C119" s="61"/>
      <c r="D119" s="53"/>
      <c r="E119" s="61"/>
      <c r="F119" s="53"/>
      <c r="G119" s="18"/>
    </row>
    <row r="120" spans="1:8" x14ac:dyDescent="0.35">
      <c r="A120" s="2"/>
      <c r="B120" s="10" t="s">
        <v>133</v>
      </c>
      <c r="C120" s="57">
        <f>SUM(C118:C119)</f>
        <v>84.67</v>
      </c>
      <c r="D120" s="51">
        <f>SUM(D118:D119)</f>
        <v>47.02</v>
      </c>
      <c r="E120" s="57">
        <f>SUM(E118:E119)</f>
        <v>0</v>
      </c>
      <c r="F120" s="51">
        <f>SUM(F118:F119)</f>
        <v>0</v>
      </c>
      <c r="G120" s="18"/>
    </row>
    <row r="121" spans="1:8" x14ac:dyDescent="0.35">
      <c r="A121" s="3"/>
      <c r="B121" s="3"/>
      <c r="C121" s="61"/>
      <c r="D121" s="53"/>
      <c r="E121" s="61"/>
      <c r="F121" s="53"/>
      <c r="G121" s="18"/>
    </row>
    <row r="122" spans="1:8" x14ac:dyDescent="0.35">
      <c r="A122" s="30"/>
      <c r="B122" s="32" t="s">
        <v>134</v>
      </c>
      <c r="C122" s="82">
        <f>SUM(C31-C111+C116-C120)</f>
        <v>-20810.699999999983</v>
      </c>
      <c r="D122" s="52">
        <f>SUM(D31-D111+D116-D120)</f>
        <v>-130252.65000000001</v>
      </c>
      <c r="E122" s="82">
        <f>SUM(E31-E111+E116-E120)</f>
        <v>-16700</v>
      </c>
      <c r="F122" s="52">
        <f>SUM(F31-F111+F116-F120)</f>
        <v>-6600</v>
      </c>
      <c r="G122" s="151" t="s">
        <v>207</v>
      </c>
      <c r="H122" s="150"/>
    </row>
    <row r="123" spans="1:8" ht="15" thickTop="1" x14ac:dyDescent="0.35">
      <c r="C123" s="84"/>
      <c r="E123" s="84"/>
    </row>
    <row r="124" spans="1:8" x14ac:dyDescent="0.35">
      <c r="C124" s="84"/>
      <c r="E124" s="84"/>
    </row>
    <row r="125" spans="1:8" x14ac:dyDescent="0.35">
      <c r="C125" s="84"/>
      <c r="E125" s="84"/>
    </row>
    <row r="126" spans="1:8" x14ac:dyDescent="0.35">
      <c r="C126" s="84"/>
      <c r="E126" s="84"/>
    </row>
    <row r="127" spans="1:8" x14ac:dyDescent="0.35">
      <c r="C127" s="84"/>
      <c r="E127" s="84"/>
    </row>
    <row r="128" spans="1:8" x14ac:dyDescent="0.35">
      <c r="C128" s="84"/>
      <c r="E128" s="84"/>
    </row>
    <row r="129" spans="3:5" x14ac:dyDescent="0.35">
      <c r="C129" s="84"/>
      <c r="E129" s="84"/>
    </row>
    <row r="130" spans="3:5" x14ac:dyDescent="0.35">
      <c r="C130" s="84"/>
      <c r="E130" s="84"/>
    </row>
    <row r="131" spans="3:5" x14ac:dyDescent="0.35">
      <c r="C131" s="84"/>
      <c r="E131" s="84"/>
    </row>
    <row r="132" spans="3:5" x14ac:dyDescent="0.35">
      <c r="C132" s="84"/>
      <c r="E132" s="84"/>
    </row>
    <row r="133" spans="3:5" x14ac:dyDescent="0.35">
      <c r="C133" s="84"/>
      <c r="E133" s="84"/>
    </row>
    <row r="134" spans="3:5" x14ac:dyDescent="0.35">
      <c r="C134" s="84"/>
      <c r="E134" s="84"/>
    </row>
    <row r="135" spans="3:5" x14ac:dyDescent="0.35">
      <c r="C135" s="84"/>
      <c r="E135" s="84"/>
    </row>
    <row r="136" spans="3:5" x14ac:dyDescent="0.35">
      <c r="C136" s="84"/>
      <c r="E136" s="84"/>
    </row>
    <row r="137" spans="3:5" x14ac:dyDescent="0.35">
      <c r="C137" s="84"/>
      <c r="E137" s="84"/>
    </row>
    <row r="138" spans="3:5" x14ac:dyDescent="0.35">
      <c r="C138" s="84"/>
      <c r="E138" s="84"/>
    </row>
    <row r="139" spans="3:5" x14ac:dyDescent="0.35">
      <c r="C139" s="84"/>
      <c r="E139" s="84"/>
    </row>
    <row r="140" spans="3:5" x14ac:dyDescent="0.35">
      <c r="C140" s="84"/>
      <c r="E140" s="84"/>
    </row>
    <row r="141" spans="3:5" x14ac:dyDescent="0.35">
      <c r="C141" s="84"/>
      <c r="E141" s="84"/>
    </row>
    <row r="142" spans="3:5" x14ac:dyDescent="0.35">
      <c r="C142" s="84"/>
      <c r="E142" s="84"/>
    </row>
    <row r="143" spans="3:5" x14ac:dyDescent="0.35">
      <c r="E143" s="84"/>
    </row>
    <row r="144" spans="3:5" x14ac:dyDescent="0.35">
      <c r="E144" s="84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G125"/>
  <sheetViews>
    <sheetView zoomScaleNormal="100" workbookViewId="0">
      <pane xSplit="2" ySplit="1" topLeftCell="C108" activePane="bottomRight" state="frozen"/>
      <selection pane="topRight" activeCell="F6" sqref="F6"/>
      <selection pane="bottomLeft" activeCell="F6" sqref="F6"/>
      <selection pane="bottomRight" activeCell="G120" sqref="G120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3.453125" style="70" customWidth="1"/>
    <col min="4" max="4" width="14.453125" customWidth="1"/>
    <col min="5" max="5" width="14.453125" style="70" customWidth="1"/>
    <col min="6" max="6" width="14.453125" customWidth="1"/>
    <col min="7" max="7" width="34.54296875" bestFit="1" customWidth="1"/>
    <col min="8" max="13" width="11.453125" customWidth="1"/>
  </cols>
  <sheetData>
    <row r="1" spans="1:7" ht="26.5" thickBot="1" x14ac:dyDescent="0.4">
      <c r="A1" s="15" t="s">
        <v>208</v>
      </c>
      <c r="B1" s="17"/>
      <c r="C1" s="98" t="s">
        <v>1</v>
      </c>
      <c r="D1" s="130" t="s">
        <v>2</v>
      </c>
      <c r="E1" s="85" t="s">
        <v>3</v>
      </c>
      <c r="F1" s="137" t="s">
        <v>4</v>
      </c>
      <c r="G1" s="35" t="s">
        <v>5</v>
      </c>
    </row>
    <row r="2" spans="1:7" s="7" customFormat="1" x14ac:dyDescent="0.35">
      <c r="A2" s="11">
        <v>30</v>
      </c>
      <c r="B2" s="12" t="s">
        <v>136</v>
      </c>
      <c r="C2" s="60">
        <f>SUM(C3:C8)</f>
        <v>0</v>
      </c>
      <c r="D2" s="132">
        <f>SUM(D3:D8)</f>
        <v>0</v>
      </c>
      <c r="E2" s="60">
        <f>SUM(E3:E8)</f>
        <v>0</v>
      </c>
      <c r="F2" s="132">
        <f>SUM(F3:F8)</f>
        <v>0</v>
      </c>
      <c r="G2" s="34"/>
    </row>
    <row r="3" spans="1:7" x14ac:dyDescent="0.35">
      <c r="A3" s="2">
        <v>3000</v>
      </c>
      <c r="B3" s="9" t="s">
        <v>7</v>
      </c>
      <c r="C3" s="61"/>
      <c r="D3" s="53"/>
      <c r="E3" s="61"/>
      <c r="F3" s="53"/>
      <c r="G3" s="18"/>
    </row>
    <row r="4" spans="1:7" x14ac:dyDescent="0.35">
      <c r="A4" s="2">
        <v>3001</v>
      </c>
      <c r="B4" s="9" t="s">
        <v>8</v>
      </c>
      <c r="C4" s="61"/>
      <c r="D4" s="53"/>
      <c r="E4" s="61"/>
      <c r="F4" s="53"/>
      <c r="G4" s="18"/>
    </row>
    <row r="5" spans="1:7" x14ac:dyDescent="0.35">
      <c r="A5" s="2">
        <v>3002</v>
      </c>
      <c r="B5" s="9" t="s">
        <v>9</v>
      </c>
      <c r="C5" s="61"/>
      <c r="D5" s="53"/>
      <c r="E5" s="61"/>
      <c r="F5" s="53"/>
      <c r="G5" s="18"/>
    </row>
    <row r="6" spans="1:7" x14ac:dyDescent="0.35">
      <c r="A6" s="2">
        <v>3020</v>
      </c>
      <c r="B6" s="9" t="s">
        <v>11</v>
      </c>
      <c r="C6" s="61"/>
      <c r="D6" s="53"/>
      <c r="E6" s="61"/>
      <c r="F6" s="53"/>
      <c r="G6" s="18"/>
    </row>
    <row r="7" spans="1:7" x14ac:dyDescent="0.35">
      <c r="A7" s="2">
        <v>3030</v>
      </c>
      <c r="B7" s="9" t="s">
        <v>13</v>
      </c>
      <c r="C7" s="61"/>
      <c r="D7" s="53"/>
      <c r="E7" s="61"/>
      <c r="F7" s="53"/>
      <c r="G7" s="18"/>
    </row>
    <row r="8" spans="1:7" x14ac:dyDescent="0.35">
      <c r="A8" s="2">
        <v>3063</v>
      </c>
      <c r="B8" s="9" t="s">
        <v>15</v>
      </c>
      <c r="C8" s="61"/>
      <c r="D8" s="53"/>
      <c r="E8" s="61"/>
      <c r="F8" s="53"/>
      <c r="G8" s="18"/>
    </row>
    <row r="9" spans="1:7" s="7" customFormat="1" x14ac:dyDescent="0.35">
      <c r="A9" s="6">
        <v>32</v>
      </c>
      <c r="B9" s="8" t="s">
        <v>142</v>
      </c>
      <c r="C9" s="56">
        <f>SUM(C10:C15)</f>
        <v>0</v>
      </c>
      <c r="D9" s="50">
        <f>SUM(D10:D15)</f>
        <v>0</v>
      </c>
      <c r="E9" s="56">
        <f>SUM(E10:E15)</f>
        <v>0</v>
      </c>
      <c r="F9" s="50">
        <f>SUM(F10:F15)</f>
        <v>0</v>
      </c>
      <c r="G9" s="19"/>
    </row>
    <row r="10" spans="1:7" x14ac:dyDescent="0.35">
      <c r="A10" s="2">
        <v>3202</v>
      </c>
      <c r="B10" s="9" t="s">
        <v>17</v>
      </c>
      <c r="C10" s="61"/>
      <c r="D10" s="53"/>
      <c r="E10" s="61"/>
      <c r="F10" s="53"/>
      <c r="G10" s="18"/>
    </row>
    <row r="11" spans="1:7" x14ac:dyDescent="0.35">
      <c r="A11" s="2">
        <v>3203</v>
      </c>
      <c r="B11" s="9" t="s">
        <v>18</v>
      </c>
      <c r="C11" s="61"/>
      <c r="D11" s="53"/>
      <c r="E11" s="61"/>
      <c r="F11" s="53"/>
      <c r="G11" s="18"/>
    </row>
    <row r="12" spans="1:7" x14ac:dyDescent="0.35">
      <c r="A12" s="2">
        <v>3204</v>
      </c>
      <c r="B12" s="9" t="s">
        <v>19</v>
      </c>
      <c r="C12" s="61"/>
      <c r="D12" s="53"/>
      <c r="E12" s="61"/>
      <c r="F12" s="53"/>
      <c r="G12" s="18"/>
    </row>
    <row r="13" spans="1:7" x14ac:dyDescent="0.35">
      <c r="A13" s="2">
        <v>3205</v>
      </c>
      <c r="B13" s="9" t="s">
        <v>21</v>
      </c>
      <c r="C13" s="61"/>
      <c r="D13" s="53"/>
      <c r="E13" s="61"/>
      <c r="F13" s="53"/>
      <c r="G13" s="18"/>
    </row>
    <row r="14" spans="1:7" x14ac:dyDescent="0.35">
      <c r="A14" s="2">
        <v>3209</v>
      </c>
      <c r="B14" s="9" t="s">
        <v>22</v>
      </c>
      <c r="C14" s="61"/>
      <c r="D14" s="53"/>
      <c r="E14" s="61">
        <v>0</v>
      </c>
      <c r="F14" s="53"/>
      <c r="G14" s="18"/>
    </row>
    <row r="15" spans="1:7" x14ac:dyDescent="0.35">
      <c r="A15" s="2">
        <v>3210</v>
      </c>
      <c r="B15" s="9" t="s">
        <v>23</v>
      </c>
      <c r="C15" s="61"/>
      <c r="D15" s="53"/>
      <c r="E15" s="61"/>
      <c r="F15" s="53"/>
      <c r="G15" s="18"/>
    </row>
    <row r="16" spans="1:7" s="7" customFormat="1" x14ac:dyDescent="0.35">
      <c r="A16" s="6">
        <v>34</v>
      </c>
      <c r="B16" s="8" t="s">
        <v>24</v>
      </c>
      <c r="C16" s="56">
        <f>C17</f>
        <v>0</v>
      </c>
      <c r="D16" s="50">
        <f>D17</f>
        <v>0</v>
      </c>
      <c r="E16" s="56">
        <f>E17</f>
        <v>0</v>
      </c>
      <c r="F16" s="50">
        <f>F17</f>
        <v>0</v>
      </c>
      <c r="G16" s="19"/>
    </row>
    <row r="17" spans="1:7" x14ac:dyDescent="0.35">
      <c r="A17" s="2">
        <v>3410</v>
      </c>
      <c r="B17" s="9" t="s">
        <v>25</v>
      </c>
      <c r="C17" s="61"/>
      <c r="D17" s="53"/>
      <c r="E17" s="61"/>
      <c r="F17" s="53"/>
      <c r="G17" s="18"/>
    </row>
    <row r="18" spans="1:7" s="4" customFormat="1" x14ac:dyDescent="0.35">
      <c r="A18" s="6">
        <v>36</v>
      </c>
      <c r="B18" s="8" t="s">
        <v>27</v>
      </c>
      <c r="C18" s="57">
        <f>SUM(C19:C21)</f>
        <v>0</v>
      </c>
      <c r="D18" s="51">
        <f>SUM(D19:D21)</f>
        <v>0</v>
      </c>
      <c r="E18" s="57">
        <f>SUM(E19:E21)</f>
        <v>0</v>
      </c>
      <c r="F18" s="51">
        <f>SUM(F19:F21)</f>
        <v>0</v>
      </c>
      <c r="G18" s="20"/>
    </row>
    <row r="19" spans="1:7" x14ac:dyDescent="0.35">
      <c r="A19" s="2">
        <v>3600</v>
      </c>
      <c r="B19" s="9" t="s">
        <v>28</v>
      </c>
      <c r="C19" s="61"/>
      <c r="D19" s="53"/>
      <c r="E19" s="61"/>
      <c r="F19" s="53"/>
      <c r="G19" s="18"/>
    </row>
    <row r="20" spans="1:7" x14ac:dyDescent="0.35">
      <c r="A20" s="2">
        <v>3601</v>
      </c>
      <c r="B20" s="9" t="s">
        <v>29</v>
      </c>
      <c r="C20" s="61"/>
      <c r="D20" s="53"/>
      <c r="E20" s="61"/>
      <c r="F20" s="53"/>
      <c r="G20" s="18"/>
    </row>
    <row r="21" spans="1:7" x14ac:dyDescent="0.35">
      <c r="A21" s="2">
        <v>3605</v>
      </c>
      <c r="B21" s="9" t="s">
        <v>30</v>
      </c>
      <c r="C21" s="61"/>
      <c r="D21" s="53"/>
      <c r="E21" s="61"/>
      <c r="F21" s="53"/>
      <c r="G21" s="18"/>
    </row>
    <row r="22" spans="1:7" x14ac:dyDescent="0.35">
      <c r="A22" s="1">
        <v>39</v>
      </c>
      <c r="B22" s="10" t="s">
        <v>31</v>
      </c>
      <c r="C22" s="57">
        <f>SUM(C23:C30)</f>
        <v>32610</v>
      </c>
      <c r="D22" s="51">
        <f>SUM(D23:D30)</f>
        <v>33310</v>
      </c>
      <c r="E22" s="57">
        <f>SUM(E23:E30)</f>
        <v>30000</v>
      </c>
      <c r="F22" s="51">
        <f>SUM(F23:F30)</f>
        <v>33000</v>
      </c>
      <c r="G22" s="18"/>
    </row>
    <row r="23" spans="1:7" x14ac:dyDescent="0.35">
      <c r="A23" s="2">
        <v>3900</v>
      </c>
      <c r="B23" s="9" t="s">
        <v>32</v>
      </c>
      <c r="C23" s="61"/>
      <c r="D23" s="53"/>
      <c r="E23" s="61"/>
      <c r="F23" s="53"/>
      <c r="G23" s="18"/>
    </row>
    <row r="24" spans="1:7" x14ac:dyDescent="0.35">
      <c r="A24" s="2">
        <v>3901</v>
      </c>
      <c r="B24" s="9" t="s">
        <v>33</v>
      </c>
      <c r="C24" s="61"/>
      <c r="D24" s="53"/>
      <c r="E24" s="61"/>
      <c r="F24" s="53"/>
      <c r="G24" s="18"/>
    </row>
    <row r="25" spans="1:7" x14ac:dyDescent="0.35">
      <c r="A25" s="2">
        <v>3902</v>
      </c>
      <c r="B25" s="9" t="s">
        <v>34</v>
      </c>
      <c r="C25" s="61"/>
      <c r="D25" s="53"/>
      <c r="E25" s="61"/>
      <c r="F25" s="53"/>
      <c r="G25" s="18"/>
    </row>
    <row r="26" spans="1:7" x14ac:dyDescent="0.35">
      <c r="A26" s="2">
        <v>3903</v>
      </c>
      <c r="B26" s="9" t="s">
        <v>35</v>
      </c>
      <c r="C26" s="61"/>
      <c r="D26" s="53"/>
      <c r="E26" s="61"/>
      <c r="F26" s="53"/>
      <c r="G26" s="18"/>
    </row>
    <row r="27" spans="1:7" x14ac:dyDescent="0.35">
      <c r="A27" s="2">
        <v>3904</v>
      </c>
      <c r="B27" s="9" t="s">
        <v>36</v>
      </c>
      <c r="C27" s="61">
        <v>32610</v>
      </c>
      <c r="D27" s="53">
        <v>33310</v>
      </c>
      <c r="E27" s="61">
        <v>30000</v>
      </c>
      <c r="F27" s="53">
        <v>33000</v>
      </c>
      <c r="G27" s="107" t="s">
        <v>209</v>
      </c>
    </row>
    <row r="28" spans="1:7" x14ac:dyDescent="0.35">
      <c r="A28" s="2">
        <v>3909</v>
      </c>
      <c r="B28" s="9" t="s">
        <v>37</v>
      </c>
      <c r="C28" s="61"/>
      <c r="D28" s="53"/>
      <c r="E28" s="61"/>
      <c r="F28" s="53"/>
      <c r="G28" s="18"/>
    </row>
    <row r="29" spans="1:7" x14ac:dyDescent="0.35">
      <c r="A29" s="2">
        <v>3920</v>
      </c>
      <c r="B29" s="9" t="s">
        <v>38</v>
      </c>
      <c r="C29" s="61"/>
      <c r="D29" s="53"/>
      <c r="E29" s="61"/>
      <c r="F29" s="53"/>
      <c r="G29" s="18"/>
    </row>
    <row r="30" spans="1:7" x14ac:dyDescent="0.35">
      <c r="A30" s="2">
        <v>3930</v>
      </c>
      <c r="B30" s="9" t="s">
        <v>40</v>
      </c>
      <c r="C30" s="61"/>
      <c r="D30" s="53"/>
      <c r="E30" s="61"/>
      <c r="F30" s="53"/>
      <c r="G30" s="18"/>
    </row>
    <row r="31" spans="1:7" ht="15" thickBot="1" x14ac:dyDescent="0.4">
      <c r="A31" s="29"/>
      <c r="B31" s="32" t="s">
        <v>42</v>
      </c>
      <c r="C31" s="82">
        <f>C2+C9+C16+C22+C18</f>
        <v>32610</v>
      </c>
      <c r="D31" s="52">
        <f>D2+D9+D16+D22+D18</f>
        <v>33310</v>
      </c>
      <c r="E31" s="82">
        <f>E2+E9+E16+E22+E18</f>
        <v>30000</v>
      </c>
      <c r="F31" s="52">
        <f>F2+F9+F16+F22+F18</f>
        <v>33000</v>
      </c>
      <c r="G31" s="31"/>
    </row>
    <row r="32" spans="1:7" ht="15" thickTop="1" x14ac:dyDescent="0.35">
      <c r="A32" s="13"/>
      <c r="B32" s="28"/>
      <c r="C32" s="86"/>
      <c r="D32" s="133"/>
      <c r="E32" s="86"/>
      <c r="F32" s="133"/>
      <c r="G32" s="27"/>
    </row>
    <row r="33" spans="1:7" s="7" customFormat="1" x14ac:dyDescent="0.35">
      <c r="A33" s="6">
        <v>43</v>
      </c>
      <c r="B33" s="8" t="s">
        <v>43</v>
      </c>
      <c r="C33" s="56">
        <f>SUM(C34:C39)</f>
        <v>0</v>
      </c>
      <c r="D33" s="50">
        <f>SUM(D34:D39)</f>
        <v>194.55</v>
      </c>
      <c r="E33" s="56">
        <f>SUM(E34:E39)</f>
        <v>0</v>
      </c>
      <c r="F33" s="50">
        <f>SUM(F34:F39)</f>
        <v>0</v>
      </c>
      <c r="G33" s="19"/>
    </row>
    <row r="34" spans="1:7" x14ac:dyDescent="0.35">
      <c r="A34" s="2">
        <v>4300</v>
      </c>
      <c r="B34" s="9" t="s">
        <v>44</v>
      </c>
      <c r="C34" s="61"/>
      <c r="D34" s="53"/>
      <c r="E34" s="61"/>
      <c r="F34" s="53"/>
      <c r="G34" s="18"/>
    </row>
    <row r="35" spans="1:7" x14ac:dyDescent="0.35">
      <c r="A35" s="2">
        <v>4301</v>
      </c>
      <c r="B35" s="9" t="s">
        <v>45</v>
      </c>
      <c r="C35" s="61"/>
      <c r="D35" s="53"/>
      <c r="E35" s="61"/>
      <c r="F35" s="53"/>
      <c r="G35" s="18"/>
    </row>
    <row r="36" spans="1:7" x14ac:dyDescent="0.35">
      <c r="A36" s="2">
        <v>4330</v>
      </c>
      <c r="B36" s="9" t="s">
        <v>46</v>
      </c>
      <c r="C36" s="61"/>
      <c r="D36" s="53"/>
      <c r="E36" s="61"/>
      <c r="F36" s="53"/>
      <c r="G36" s="18"/>
    </row>
    <row r="37" spans="1:7" x14ac:dyDescent="0.35">
      <c r="A37" s="2">
        <v>4340</v>
      </c>
      <c r="B37" s="9" t="s">
        <v>47</v>
      </c>
      <c r="C37" s="61"/>
      <c r="D37" s="53">
        <v>194.55</v>
      </c>
      <c r="E37" s="61"/>
      <c r="F37" s="53"/>
      <c r="G37" s="18"/>
    </row>
    <row r="38" spans="1:7" x14ac:dyDescent="0.35">
      <c r="A38" s="2">
        <v>4341</v>
      </c>
      <c r="B38" s="9" t="s">
        <v>48</v>
      </c>
      <c r="C38" s="61"/>
      <c r="D38" s="53"/>
      <c r="E38" s="61"/>
      <c r="F38" s="53"/>
      <c r="G38" s="18"/>
    </row>
    <row r="39" spans="1:7" x14ac:dyDescent="0.35">
      <c r="A39" s="2">
        <v>4342</v>
      </c>
      <c r="B39" s="9" t="s">
        <v>50</v>
      </c>
      <c r="C39" s="61"/>
      <c r="D39" s="53"/>
      <c r="E39" s="61"/>
      <c r="F39" s="53"/>
      <c r="G39" s="18"/>
    </row>
    <row r="40" spans="1:7" s="7" customFormat="1" x14ac:dyDescent="0.35">
      <c r="A40" s="6">
        <v>45</v>
      </c>
      <c r="B40" s="8" t="s">
        <v>51</v>
      </c>
      <c r="C40" s="56">
        <f>SUM(C41:C44)</f>
        <v>90416.25</v>
      </c>
      <c r="D40" s="50">
        <f>SUM(D41:D44)</f>
        <v>103693.75</v>
      </c>
      <c r="E40" s="56">
        <f>SUM(E41:E44)</f>
        <v>100000</v>
      </c>
      <c r="F40" s="50">
        <f>SUM(F41:F44)</f>
        <v>120000</v>
      </c>
      <c r="G40" s="19"/>
    </row>
    <row r="41" spans="1:7" x14ac:dyDescent="0.35">
      <c r="A41" s="2">
        <v>4500</v>
      </c>
      <c r="B41" s="9" t="s">
        <v>52</v>
      </c>
      <c r="C41" s="61">
        <v>90416.25</v>
      </c>
      <c r="D41" s="53">
        <v>103693.75</v>
      </c>
      <c r="E41" s="61">
        <v>90000</v>
      </c>
      <c r="F41" s="53">
        <v>100000</v>
      </c>
      <c r="G41" s="18" t="s">
        <v>210</v>
      </c>
    </row>
    <row r="42" spans="1:7" x14ac:dyDescent="0.35">
      <c r="A42" s="2">
        <v>4510</v>
      </c>
      <c r="B42" s="9" t="s">
        <v>53</v>
      </c>
      <c r="C42" s="61"/>
      <c r="D42" s="53"/>
      <c r="E42" s="99">
        <v>10000</v>
      </c>
      <c r="F42" s="138">
        <v>20000</v>
      </c>
      <c r="G42" s="107" t="s">
        <v>211</v>
      </c>
    </row>
    <row r="43" spans="1:7" x14ac:dyDescent="0.35">
      <c r="A43" s="2">
        <v>4520</v>
      </c>
      <c r="B43" s="9" t="s">
        <v>54</v>
      </c>
      <c r="C43" s="61"/>
      <c r="D43" s="53"/>
      <c r="E43" s="61"/>
      <c r="F43" s="53"/>
      <c r="G43" s="18"/>
    </row>
    <row r="44" spans="1:7" x14ac:dyDescent="0.35">
      <c r="A44" s="2">
        <v>4531</v>
      </c>
      <c r="B44" s="9" t="s">
        <v>55</v>
      </c>
      <c r="C44" s="61"/>
      <c r="D44" s="53"/>
      <c r="E44" s="61"/>
      <c r="F44" s="53"/>
      <c r="G44" s="18"/>
    </row>
    <row r="45" spans="1:7" s="7" customFormat="1" x14ac:dyDescent="0.35">
      <c r="A45" s="6">
        <v>50</v>
      </c>
      <c r="B45" s="8" t="s">
        <v>56</v>
      </c>
      <c r="C45" s="56">
        <f>SUM(C46:C47)</f>
        <v>43800</v>
      </c>
      <c r="D45" s="50">
        <f>SUM(D46:D47)</f>
        <v>40700</v>
      </c>
      <c r="E45" s="56">
        <f>SUM(E46:E47)</f>
        <v>45000</v>
      </c>
      <c r="F45" s="50">
        <f>SUM(F46:F47)</f>
        <v>60000</v>
      </c>
      <c r="G45" s="19"/>
    </row>
    <row r="46" spans="1:7" x14ac:dyDescent="0.35">
      <c r="A46" s="2">
        <v>5000</v>
      </c>
      <c r="B46" s="9" t="s">
        <v>57</v>
      </c>
      <c r="C46" s="61">
        <v>43800</v>
      </c>
      <c r="D46" s="53">
        <v>40700</v>
      </c>
      <c r="E46" s="61">
        <v>45000</v>
      </c>
      <c r="F46" s="53">
        <v>60000</v>
      </c>
      <c r="G46" s="18" t="s">
        <v>212</v>
      </c>
    </row>
    <row r="47" spans="1:7" x14ac:dyDescent="0.35">
      <c r="A47" s="2">
        <v>5092</v>
      </c>
      <c r="B47" s="9" t="s">
        <v>58</v>
      </c>
      <c r="C47" s="61"/>
      <c r="D47" s="53"/>
      <c r="E47" s="61"/>
      <c r="F47" s="53"/>
      <c r="G47" s="18"/>
    </row>
    <row r="48" spans="1:7" s="7" customFormat="1" x14ac:dyDescent="0.35">
      <c r="A48" s="6">
        <v>55</v>
      </c>
      <c r="B48" s="8" t="s">
        <v>59</v>
      </c>
      <c r="C48" s="46">
        <f>SUM(C49:C50)</f>
        <v>0</v>
      </c>
      <c r="D48" s="42">
        <f>SUM(D49:D50)</f>
        <v>0</v>
      </c>
      <c r="E48" s="46">
        <f>SUM(E49:E50)</f>
        <v>0</v>
      </c>
      <c r="F48" s="42">
        <f>SUM(F49:F50)</f>
        <v>0</v>
      </c>
      <c r="G48" s="19"/>
    </row>
    <row r="49" spans="1:7" x14ac:dyDescent="0.35">
      <c r="A49" s="2">
        <v>5500</v>
      </c>
      <c r="B49" s="9" t="s">
        <v>59</v>
      </c>
      <c r="C49" s="61"/>
      <c r="D49" s="53"/>
      <c r="E49" s="61"/>
      <c r="F49" s="53"/>
      <c r="G49" s="18"/>
    </row>
    <row r="50" spans="1:7" x14ac:dyDescent="0.35">
      <c r="A50" s="2">
        <v>5990</v>
      </c>
      <c r="B50" s="9" t="s">
        <v>60</v>
      </c>
      <c r="C50" s="61"/>
      <c r="D50" s="53"/>
      <c r="E50" s="61"/>
      <c r="F50" s="53"/>
      <c r="G50" s="18"/>
    </row>
    <row r="51" spans="1:7" s="7" customFormat="1" x14ac:dyDescent="0.35">
      <c r="A51" s="6">
        <v>62</v>
      </c>
      <c r="B51" s="8" t="s">
        <v>61</v>
      </c>
      <c r="C51" s="56">
        <f>C52</f>
        <v>0</v>
      </c>
      <c r="D51" s="50">
        <f>D52</f>
        <v>1580.22</v>
      </c>
      <c r="E51" s="56">
        <f>E52</f>
        <v>0</v>
      </c>
      <c r="F51" s="50">
        <f>F52</f>
        <v>2000</v>
      </c>
      <c r="G51" s="19"/>
    </row>
    <row r="52" spans="1:7" x14ac:dyDescent="0.35">
      <c r="A52" s="2">
        <v>6250</v>
      </c>
      <c r="B52" s="9" t="s">
        <v>62</v>
      </c>
      <c r="C52" s="61"/>
      <c r="D52" s="53">
        <v>1580.22</v>
      </c>
      <c r="E52" s="61"/>
      <c r="F52" s="53">
        <v>2000</v>
      </c>
      <c r="G52" s="18"/>
    </row>
    <row r="53" spans="1:7" s="7" customFormat="1" x14ac:dyDescent="0.35">
      <c r="A53" s="6">
        <v>63</v>
      </c>
      <c r="B53" s="8" t="s">
        <v>63</v>
      </c>
      <c r="C53" s="56">
        <f>SUM(C54:C58)</f>
        <v>24663.38</v>
      </c>
      <c r="D53" s="50">
        <f>SUM(D54:D58)</f>
        <v>32108.65</v>
      </c>
      <c r="E53" s="56">
        <f>SUM(E54:E58)</f>
        <v>30000</v>
      </c>
      <c r="F53" s="50">
        <f>SUM(F54:F58)</f>
        <v>30000</v>
      </c>
      <c r="G53" s="19"/>
    </row>
    <row r="54" spans="1:7" x14ac:dyDescent="0.35">
      <c r="A54" s="2">
        <v>6300</v>
      </c>
      <c r="B54" s="9" t="s">
        <v>64</v>
      </c>
      <c r="C54" s="61"/>
      <c r="D54" s="53"/>
      <c r="E54" s="61"/>
      <c r="F54" s="53"/>
      <c r="G54" s="18"/>
    </row>
    <row r="55" spans="1:7" x14ac:dyDescent="0.35">
      <c r="A55" s="2">
        <v>6320</v>
      </c>
      <c r="B55" s="9" t="s">
        <v>66</v>
      </c>
      <c r="C55" s="61"/>
      <c r="D55" s="53"/>
      <c r="E55" s="61"/>
      <c r="F55" s="53"/>
      <c r="G55" s="18"/>
    </row>
    <row r="56" spans="1:7" x14ac:dyDescent="0.35">
      <c r="A56" s="2">
        <v>6340</v>
      </c>
      <c r="B56" s="9" t="s">
        <v>67</v>
      </c>
      <c r="C56" s="61">
        <v>24663.38</v>
      </c>
      <c r="D56" s="53">
        <v>32108.65</v>
      </c>
      <c r="E56" s="61">
        <v>30000</v>
      </c>
      <c r="F56" s="53">
        <v>30000</v>
      </c>
      <c r="G56" s="18"/>
    </row>
    <row r="57" spans="1:7" x14ac:dyDescent="0.35">
      <c r="A57" s="2">
        <v>6360</v>
      </c>
      <c r="B57" s="9" t="s">
        <v>68</v>
      </c>
      <c r="C57" s="61"/>
      <c r="D57" s="53"/>
      <c r="E57" s="61"/>
      <c r="F57" s="53"/>
      <c r="G57" s="18"/>
    </row>
    <row r="58" spans="1:7" x14ac:dyDescent="0.35">
      <c r="A58" s="2">
        <v>6390</v>
      </c>
      <c r="B58" s="9" t="s">
        <v>69</v>
      </c>
      <c r="C58" s="61"/>
      <c r="D58" s="53"/>
      <c r="E58" s="61"/>
      <c r="F58" s="53"/>
      <c r="G58" s="18"/>
    </row>
    <row r="59" spans="1:7" s="7" customFormat="1" x14ac:dyDescent="0.35">
      <c r="A59" s="6">
        <v>64</v>
      </c>
      <c r="B59" s="8" t="s">
        <v>70</v>
      </c>
      <c r="C59" s="56">
        <f>SUM(C60:C63)</f>
        <v>69117</v>
      </c>
      <c r="D59" s="50">
        <f>SUM(D60:D63)</f>
        <v>68877</v>
      </c>
      <c r="E59" s="124">
        <f>SUM(E60:E63)</f>
        <v>62000</v>
      </c>
      <c r="F59" s="141">
        <f>SUM(F60:F63)</f>
        <v>62000</v>
      </c>
      <c r="G59" s="118"/>
    </row>
    <row r="60" spans="1:7" x14ac:dyDescent="0.35">
      <c r="A60" s="2">
        <v>6400</v>
      </c>
      <c r="B60" s="9" t="s">
        <v>71</v>
      </c>
      <c r="C60" s="61">
        <v>48750</v>
      </c>
      <c r="D60" s="53">
        <v>50000</v>
      </c>
      <c r="E60" s="125">
        <v>40000</v>
      </c>
      <c r="F60" s="142">
        <v>40000</v>
      </c>
      <c r="G60" s="117" t="s">
        <v>213</v>
      </c>
    </row>
    <row r="61" spans="1:7" x14ac:dyDescent="0.35">
      <c r="A61" s="2">
        <v>6440</v>
      </c>
      <c r="B61" s="9" t="s">
        <v>72</v>
      </c>
      <c r="C61" s="61"/>
      <c r="D61" s="53"/>
      <c r="E61" s="62"/>
      <c r="F61" s="55"/>
      <c r="G61" s="27"/>
    </row>
    <row r="62" spans="1:7" x14ac:dyDescent="0.35">
      <c r="A62" s="2">
        <v>6470</v>
      </c>
      <c r="B62" s="9" t="s">
        <v>73</v>
      </c>
      <c r="C62" s="61"/>
      <c r="D62" s="53"/>
      <c r="E62" s="61"/>
      <c r="F62" s="53"/>
      <c r="G62" s="18"/>
    </row>
    <row r="63" spans="1:7" x14ac:dyDescent="0.35">
      <c r="A63" s="2">
        <v>6490</v>
      </c>
      <c r="B63" s="9" t="s">
        <v>75</v>
      </c>
      <c r="C63" s="61">
        <v>20367</v>
      </c>
      <c r="D63" s="53">
        <v>18877</v>
      </c>
      <c r="E63" s="61">
        <v>22000</v>
      </c>
      <c r="F63" s="53">
        <v>22000</v>
      </c>
      <c r="G63" s="18" t="s">
        <v>214</v>
      </c>
    </row>
    <row r="64" spans="1:7" s="7" customFormat="1" x14ac:dyDescent="0.35">
      <c r="A64" s="6">
        <v>65</v>
      </c>
      <c r="B64" s="8" t="s">
        <v>77</v>
      </c>
      <c r="C64" s="56">
        <f>SUM(C65:C72)</f>
        <v>10575</v>
      </c>
      <c r="D64" s="50">
        <f>SUM(D65:D72)</f>
        <v>517</v>
      </c>
      <c r="E64" s="56">
        <f>SUM(E65:E72)</f>
        <v>15000</v>
      </c>
      <c r="F64" s="50">
        <f>SUM(F65:F72)</f>
        <v>15000</v>
      </c>
      <c r="G64" s="19"/>
    </row>
    <row r="65" spans="1:7" x14ac:dyDescent="0.35">
      <c r="A65" s="2">
        <v>6520</v>
      </c>
      <c r="B65" s="9" t="s">
        <v>78</v>
      </c>
      <c r="C65" s="61">
        <v>10575</v>
      </c>
      <c r="D65" s="53"/>
      <c r="E65" s="61">
        <v>10000</v>
      </c>
      <c r="F65" s="53">
        <v>10000</v>
      </c>
      <c r="G65" s="18"/>
    </row>
    <row r="66" spans="1:7" x14ac:dyDescent="0.35">
      <c r="A66" s="2">
        <v>6550</v>
      </c>
      <c r="B66" s="9" t="s">
        <v>79</v>
      </c>
      <c r="C66" s="61"/>
      <c r="D66" s="53">
        <v>517</v>
      </c>
      <c r="E66" s="61">
        <v>4000</v>
      </c>
      <c r="F66" s="53">
        <v>4000</v>
      </c>
      <c r="G66" s="18"/>
    </row>
    <row r="67" spans="1:7" x14ac:dyDescent="0.35">
      <c r="A67" s="2">
        <v>6551</v>
      </c>
      <c r="B67" s="9" t="s">
        <v>80</v>
      </c>
      <c r="C67" s="61"/>
      <c r="D67" s="53"/>
      <c r="E67" s="61"/>
      <c r="F67" s="53"/>
      <c r="G67" s="18"/>
    </row>
    <row r="68" spans="1:7" x14ac:dyDescent="0.35">
      <c r="A68" s="2">
        <v>6552</v>
      </c>
      <c r="B68" s="9" t="s">
        <v>82</v>
      </c>
      <c r="C68" s="61"/>
      <c r="D68" s="53"/>
      <c r="E68" s="61"/>
      <c r="F68" s="53"/>
      <c r="G68" s="18"/>
    </row>
    <row r="69" spans="1:7" x14ac:dyDescent="0.35">
      <c r="A69" s="2">
        <v>6553</v>
      </c>
      <c r="B69" s="2" t="s">
        <v>83</v>
      </c>
      <c r="C69" s="61"/>
      <c r="D69" s="53"/>
      <c r="E69" s="61"/>
      <c r="F69" s="53"/>
      <c r="G69" s="18"/>
    </row>
    <row r="70" spans="1:7" x14ac:dyDescent="0.35">
      <c r="A70" s="2">
        <v>6560</v>
      </c>
      <c r="B70" s="9" t="s">
        <v>85</v>
      </c>
      <c r="C70" s="61"/>
      <c r="D70" s="53"/>
      <c r="E70" s="61">
        <v>1000</v>
      </c>
      <c r="F70" s="53">
        <v>1000</v>
      </c>
      <c r="G70" s="18"/>
    </row>
    <row r="71" spans="1:7" x14ac:dyDescent="0.35">
      <c r="A71" s="2">
        <v>6561</v>
      </c>
      <c r="B71" s="9" t="s">
        <v>86</v>
      </c>
      <c r="C71" s="61"/>
      <c r="D71" s="53"/>
      <c r="E71" s="61"/>
      <c r="F71" s="53"/>
      <c r="G71" s="18"/>
    </row>
    <row r="72" spans="1:7" s="7" customFormat="1" x14ac:dyDescent="0.35">
      <c r="A72" s="2">
        <v>6570</v>
      </c>
      <c r="B72" s="9" t="s">
        <v>87</v>
      </c>
      <c r="C72" s="61"/>
      <c r="D72" s="53"/>
      <c r="E72" s="61"/>
      <c r="F72" s="53"/>
      <c r="G72" s="19"/>
    </row>
    <row r="73" spans="1:7" x14ac:dyDescent="0.35">
      <c r="A73" s="6">
        <v>66</v>
      </c>
      <c r="B73" s="8" t="s">
        <v>88</v>
      </c>
      <c r="C73" s="56">
        <f>C74+C75+C76</f>
        <v>34637.58</v>
      </c>
      <c r="D73" s="50">
        <f>D74+D75+D76</f>
        <v>12325.98</v>
      </c>
      <c r="E73" s="56">
        <f>E74+E75+E76</f>
        <v>105000</v>
      </c>
      <c r="F73" s="50">
        <f>F74+F75+F76</f>
        <v>105000</v>
      </c>
      <c r="G73" s="18"/>
    </row>
    <row r="74" spans="1:7" x14ac:dyDescent="0.35">
      <c r="A74" s="2">
        <v>6600</v>
      </c>
      <c r="B74" s="9" t="s">
        <v>89</v>
      </c>
      <c r="C74" s="61">
        <v>33891.32</v>
      </c>
      <c r="D74" s="53">
        <v>12325.98</v>
      </c>
      <c r="E74" s="61">
        <v>100000</v>
      </c>
      <c r="F74" s="53">
        <v>100000</v>
      </c>
      <c r="G74" s="18" t="s">
        <v>215</v>
      </c>
    </row>
    <row r="75" spans="1:7" x14ac:dyDescent="0.35">
      <c r="A75" s="2">
        <v>6620</v>
      </c>
      <c r="B75" s="9" t="s">
        <v>90</v>
      </c>
      <c r="C75" s="61">
        <v>746.26</v>
      </c>
      <c r="D75" s="53"/>
      <c r="E75" s="61">
        <v>5000</v>
      </c>
      <c r="F75" s="53">
        <v>5000</v>
      </c>
      <c r="G75" s="18" t="s">
        <v>216</v>
      </c>
    </row>
    <row r="76" spans="1:7" s="7" customFormat="1" x14ac:dyDescent="0.35">
      <c r="A76" s="2">
        <v>6640</v>
      </c>
      <c r="B76" s="9" t="s">
        <v>91</v>
      </c>
      <c r="C76" s="61"/>
      <c r="D76" s="53"/>
      <c r="E76" s="61"/>
      <c r="F76" s="53"/>
      <c r="G76" s="19"/>
    </row>
    <row r="77" spans="1:7" x14ac:dyDescent="0.35">
      <c r="A77" s="6">
        <v>67</v>
      </c>
      <c r="B77" s="8" t="s">
        <v>92</v>
      </c>
      <c r="C77" s="56">
        <f>C78</f>
        <v>0</v>
      </c>
      <c r="D77" s="50">
        <f>D78</f>
        <v>0</v>
      </c>
      <c r="E77" s="56">
        <f>E78</f>
        <v>0</v>
      </c>
      <c r="F77" s="50">
        <f>F78</f>
        <v>0</v>
      </c>
      <c r="G77" s="18"/>
    </row>
    <row r="78" spans="1:7" x14ac:dyDescent="0.35">
      <c r="A78" s="2">
        <v>6705</v>
      </c>
      <c r="B78" s="9" t="s">
        <v>93</v>
      </c>
      <c r="C78" s="61"/>
      <c r="D78" s="53"/>
      <c r="E78" s="61"/>
      <c r="F78" s="53"/>
      <c r="G78" s="18"/>
    </row>
    <row r="79" spans="1:7" x14ac:dyDescent="0.35">
      <c r="A79" s="6">
        <v>68</v>
      </c>
      <c r="B79" s="8" t="s">
        <v>94</v>
      </c>
      <c r="C79" s="56">
        <f>C80+C81+C82+C83</f>
        <v>0</v>
      </c>
      <c r="D79" s="50">
        <f>D80+D81+D82+D83</f>
        <v>0</v>
      </c>
      <c r="E79" s="56">
        <f>E80+E81+E82+E83</f>
        <v>0</v>
      </c>
      <c r="F79" s="50">
        <f>F80+F81+F82+F83</f>
        <v>0</v>
      </c>
      <c r="G79" s="18"/>
    </row>
    <row r="80" spans="1:7" x14ac:dyDescent="0.35">
      <c r="A80" s="2">
        <v>6800</v>
      </c>
      <c r="B80" s="9" t="s">
        <v>95</v>
      </c>
      <c r="C80" s="61"/>
      <c r="D80" s="53"/>
      <c r="E80" s="61"/>
      <c r="F80" s="53"/>
      <c r="G80" s="18"/>
    </row>
    <row r="81" spans="1:7" x14ac:dyDescent="0.35">
      <c r="A81" s="2">
        <v>6820</v>
      </c>
      <c r="B81" s="9" t="s">
        <v>96</v>
      </c>
      <c r="C81" s="61"/>
      <c r="D81" s="53"/>
      <c r="E81" s="61"/>
      <c r="F81" s="53"/>
      <c r="G81" s="18"/>
    </row>
    <row r="82" spans="1:7" x14ac:dyDescent="0.35">
      <c r="A82" s="2">
        <v>6840</v>
      </c>
      <c r="B82" s="9" t="s">
        <v>97</v>
      </c>
      <c r="C82" s="61"/>
      <c r="D82" s="53"/>
      <c r="E82" s="61"/>
      <c r="F82" s="53"/>
      <c r="G82" s="18"/>
    </row>
    <row r="83" spans="1:7" s="7" customFormat="1" x14ac:dyDescent="0.35">
      <c r="A83" s="2">
        <v>6860</v>
      </c>
      <c r="B83" s="9" t="s">
        <v>98</v>
      </c>
      <c r="C83" s="61"/>
      <c r="D83" s="53"/>
      <c r="E83" s="61"/>
      <c r="F83" s="53"/>
      <c r="G83" s="19"/>
    </row>
    <row r="84" spans="1:7" s="7" customFormat="1" x14ac:dyDescent="0.35">
      <c r="A84" s="6">
        <v>69</v>
      </c>
      <c r="B84" s="8" t="s">
        <v>99</v>
      </c>
      <c r="C84" s="56">
        <f>SUM(C85:C88)</f>
        <v>70.5</v>
      </c>
      <c r="D84" s="50">
        <f>SUM(D85:D88)</f>
        <v>143.36000000000001</v>
      </c>
      <c r="E84" s="56">
        <f>SUM(E85:E88)</f>
        <v>0</v>
      </c>
      <c r="F84" s="50">
        <f>SUM(F85:F88)</f>
        <v>300</v>
      </c>
      <c r="G84" s="19"/>
    </row>
    <row r="85" spans="1:7" s="7" customFormat="1" x14ac:dyDescent="0.35">
      <c r="A85" s="94">
        <v>6900</v>
      </c>
      <c r="B85" s="95" t="s">
        <v>100</v>
      </c>
      <c r="C85" s="56"/>
      <c r="D85" s="96">
        <v>143.36000000000001</v>
      </c>
      <c r="E85" s="56"/>
      <c r="F85" s="50">
        <v>200</v>
      </c>
      <c r="G85" s="19"/>
    </row>
    <row r="86" spans="1:7" x14ac:dyDescent="0.35">
      <c r="A86" s="94">
        <v>6907</v>
      </c>
      <c r="B86" s="95" t="s">
        <v>101</v>
      </c>
      <c r="C86" s="97">
        <v>70.5</v>
      </c>
      <c r="D86" s="96"/>
      <c r="E86" s="97"/>
      <c r="F86" s="96">
        <v>100</v>
      </c>
      <c r="G86" s="18"/>
    </row>
    <row r="87" spans="1:7" x14ac:dyDescent="0.35">
      <c r="A87" s="2">
        <v>6910</v>
      </c>
      <c r="B87" s="9" t="s">
        <v>99</v>
      </c>
      <c r="C87" s="61"/>
      <c r="D87" s="53"/>
      <c r="E87" s="61"/>
      <c r="F87" s="53"/>
      <c r="G87" s="18"/>
    </row>
    <row r="88" spans="1:7" s="7" customFormat="1" x14ac:dyDescent="0.35">
      <c r="A88" s="2">
        <v>6940</v>
      </c>
      <c r="B88" s="9" t="s">
        <v>102</v>
      </c>
      <c r="C88" s="61"/>
      <c r="D88" s="53"/>
      <c r="E88" s="61"/>
      <c r="F88" s="53"/>
      <c r="G88" s="19"/>
    </row>
    <row r="89" spans="1:7" x14ac:dyDescent="0.35">
      <c r="A89" s="6">
        <v>71</v>
      </c>
      <c r="B89" s="8" t="s">
        <v>103</v>
      </c>
      <c r="C89" s="56">
        <f>SUM(C90:C95)</f>
        <v>0</v>
      </c>
      <c r="D89" s="50">
        <f>SUM(D90:D95)</f>
        <v>0</v>
      </c>
      <c r="E89" s="56">
        <f>SUM(E90:E95)</f>
        <v>0</v>
      </c>
      <c r="F89" s="50">
        <f>SUM(F90:F95)</f>
        <v>0</v>
      </c>
      <c r="G89" s="18"/>
    </row>
    <row r="90" spans="1:7" x14ac:dyDescent="0.35">
      <c r="A90" s="2">
        <v>7100</v>
      </c>
      <c r="B90" s="9" t="s">
        <v>104</v>
      </c>
      <c r="C90" s="61"/>
      <c r="D90" s="53"/>
      <c r="E90" s="61"/>
      <c r="F90" s="53"/>
      <c r="G90" s="18"/>
    </row>
    <row r="91" spans="1:7" x14ac:dyDescent="0.35">
      <c r="A91" s="2">
        <v>7140</v>
      </c>
      <c r="B91" s="9" t="s">
        <v>105</v>
      </c>
      <c r="C91" s="61"/>
      <c r="D91" s="53"/>
      <c r="E91" s="61"/>
      <c r="F91" s="53"/>
      <c r="G91" s="18"/>
    </row>
    <row r="92" spans="1:7" x14ac:dyDescent="0.35">
      <c r="A92" s="2">
        <v>7141</v>
      </c>
      <c r="B92" s="9" t="s">
        <v>106</v>
      </c>
      <c r="C92" s="61"/>
      <c r="D92" s="53"/>
      <c r="E92" s="61"/>
      <c r="F92" s="53"/>
      <c r="G92" s="18"/>
    </row>
    <row r="93" spans="1:7" x14ac:dyDescent="0.35">
      <c r="A93" s="2">
        <v>7145</v>
      </c>
      <c r="B93" s="9" t="s">
        <v>107</v>
      </c>
      <c r="C93" s="61"/>
      <c r="D93" s="53"/>
      <c r="E93" s="61"/>
      <c r="F93" s="53"/>
      <c r="G93" s="18"/>
    </row>
    <row r="94" spans="1:7" x14ac:dyDescent="0.35">
      <c r="A94" s="2">
        <v>7150</v>
      </c>
      <c r="B94" s="9" t="s">
        <v>108</v>
      </c>
      <c r="C94" s="61"/>
      <c r="D94" s="53"/>
      <c r="E94" s="61"/>
      <c r="F94" s="53"/>
      <c r="G94" s="18"/>
    </row>
    <row r="95" spans="1:7" s="7" customFormat="1" x14ac:dyDescent="0.35">
      <c r="A95" s="2">
        <v>7190</v>
      </c>
      <c r="B95" s="9" t="s">
        <v>109</v>
      </c>
      <c r="C95" s="61"/>
      <c r="D95" s="53"/>
      <c r="E95" s="61"/>
      <c r="F95" s="53"/>
      <c r="G95" s="19"/>
    </row>
    <row r="96" spans="1:7" x14ac:dyDescent="0.35">
      <c r="A96" s="6">
        <v>73</v>
      </c>
      <c r="B96" s="8" t="s">
        <v>110</v>
      </c>
      <c r="C96" s="56">
        <f>C97+C98+C99</f>
        <v>0</v>
      </c>
      <c r="D96" s="50">
        <f>D97+D98+D99</f>
        <v>0</v>
      </c>
      <c r="E96" s="56">
        <f>E97+E98+E99</f>
        <v>0</v>
      </c>
      <c r="F96" s="50">
        <f>F97+F98+F99</f>
        <v>0</v>
      </c>
      <c r="G96" s="18"/>
    </row>
    <row r="97" spans="1:7" x14ac:dyDescent="0.35">
      <c r="A97" s="2">
        <v>7300</v>
      </c>
      <c r="B97" s="9" t="s">
        <v>111</v>
      </c>
      <c r="C97" s="61"/>
      <c r="D97" s="53"/>
      <c r="E97" s="61"/>
      <c r="F97" s="53"/>
      <c r="G97" s="18"/>
    </row>
    <row r="98" spans="1:7" x14ac:dyDescent="0.35">
      <c r="A98" s="2">
        <v>7320</v>
      </c>
      <c r="B98" s="9" t="s">
        <v>112</v>
      </c>
      <c r="C98" s="61"/>
      <c r="D98" s="53"/>
      <c r="E98" s="61"/>
      <c r="F98" s="53"/>
      <c r="G98" s="18"/>
    </row>
    <row r="99" spans="1:7" s="7" customFormat="1" x14ac:dyDescent="0.35">
      <c r="A99" s="2">
        <v>7390</v>
      </c>
      <c r="B99" s="9" t="s">
        <v>113</v>
      </c>
      <c r="C99" s="61"/>
      <c r="D99" s="53"/>
      <c r="E99" s="61"/>
      <c r="F99" s="53"/>
      <c r="G99" s="19"/>
    </row>
    <row r="100" spans="1:7" x14ac:dyDescent="0.35">
      <c r="A100" s="6">
        <v>74</v>
      </c>
      <c r="B100" s="8" t="s">
        <v>114</v>
      </c>
      <c r="C100" s="56">
        <f>SUM(C101:C102)</f>
        <v>0</v>
      </c>
      <c r="D100" s="50">
        <f>SUM(D101:D102)</f>
        <v>0</v>
      </c>
      <c r="E100" s="56">
        <f>SUM(E101:E102)</f>
        <v>0</v>
      </c>
      <c r="F100" s="50">
        <f>SUM(F101:F102)</f>
        <v>0</v>
      </c>
      <c r="G100" s="18"/>
    </row>
    <row r="101" spans="1:7" x14ac:dyDescent="0.35">
      <c r="A101" s="2">
        <v>7400</v>
      </c>
      <c r="B101" s="9" t="s">
        <v>115</v>
      </c>
      <c r="C101" s="61"/>
      <c r="D101" s="53"/>
      <c r="E101" s="61"/>
      <c r="F101" s="53"/>
      <c r="G101" s="18"/>
    </row>
    <row r="102" spans="1:7" s="7" customFormat="1" x14ac:dyDescent="0.35">
      <c r="A102" s="2">
        <v>7430</v>
      </c>
      <c r="B102" s="9" t="s">
        <v>36</v>
      </c>
      <c r="C102" s="61"/>
      <c r="D102" s="53"/>
      <c r="E102" s="61"/>
      <c r="F102" s="53"/>
      <c r="G102" s="19"/>
    </row>
    <row r="103" spans="1:7" x14ac:dyDescent="0.35">
      <c r="A103" s="6">
        <v>75</v>
      </c>
      <c r="B103" s="8" t="s">
        <v>118</v>
      </c>
      <c r="C103" s="56">
        <f>C104</f>
        <v>1979</v>
      </c>
      <c r="D103" s="50">
        <f>D104</f>
        <v>2165</v>
      </c>
      <c r="E103" s="56">
        <f>E104</f>
        <v>2100</v>
      </c>
      <c r="F103" s="50">
        <f>F104</f>
        <v>2200</v>
      </c>
      <c r="G103" s="18"/>
    </row>
    <row r="104" spans="1:7" s="7" customFormat="1" x14ac:dyDescent="0.35">
      <c r="A104" s="2">
        <v>7500</v>
      </c>
      <c r="B104" s="9" t="s">
        <v>118</v>
      </c>
      <c r="C104" s="61">
        <v>1979</v>
      </c>
      <c r="D104" s="53">
        <v>2165</v>
      </c>
      <c r="E104" s="61">
        <v>2100</v>
      </c>
      <c r="F104" s="53">
        <v>2200</v>
      </c>
      <c r="G104" s="21" t="s">
        <v>217</v>
      </c>
    </row>
    <row r="105" spans="1:7" x14ac:dyDescent="0.35">
      <c r="A105" s="6">
        <v>77</v>
      </c>
      <c r="B105" s="8" t="s">
        <v>119</v>
      </c>
      <c r="C105" s="56">
        <f>SUM(C106:C110)</f>
        <v>783.43</v>
      </c>
      <c r="D105" s="50">
        <f>SUM(D106:D110)</f>
        <v>369</v>
      </c>
      <c r="E105" s="56">
        <f>SUM(E106:E110)</f>
        <v>1000</v>
      </c>
      <c r="F105" s="50">
        <f>SUM(F106:F110)</f>
        <v>1000</v>
      </c>
      <c r="G105" s="18"/>
    </row>
    <row r="106" spans="1:7" x14ac:dyDescent="0.35">
      <c r="A106" s="2">
        <v>7710</v>
      </c>
      <c r="B106" s="9" t="s">
        <v>120</v>
      </c>
      <c r="C106" s="61"/>
      <c r="D106" s="53"/>
      <c r="E106" s="61"/>
      <c r="F106" s="53"/>
      <c r="G106" s="18"/>
    </row>
    <row r="107" spans="1:7" x14ac:dyDescent="0.35">
      <c r="A107" s="2">
        <v>7770</v>
      </c>
      <c r="B107" s="9" t="s">
        <v>121</v>
      </c>
      <c r="C107" s="61"/>
      <c r="D107" s="53"/>
      <c r="E107" s="61"/>
      <c r="F107" s="53"/>
      <c r="G107" s="18"/>
    </row>
    <row r="108" spans="1:7" x14ac:dyDescent="0.35">
      <c r="A108" s="2">
        <v>7790</v>
      </c>
      <c r="B108" s="9" t="s">
        <v>122</v>
      </c>
      <c r="C108" s="61"/>
      <c r="D108" s="53"/>
      <c r="E108" s="61"/>
      <c r="F108" s="53"/>
      <c r="G108" s="18"/>
    </row>
    <row r="109" spans="1:7" x14ac:dyDescent="0.35">
      <c r="A109" s="2">
        <v>7791</v>
      </c>
      <c r="B109" s="9" t="s">
        <v>123</v>
      </c>
      <c r="C109" s="61">
        <v>783.43</v>
      </c>
      <c r="D109" s="53">
        <v>369</v>
      </c>
      <c r="E109" s="61">
        <v>1000</v>
      </c>
      <c r="F109" s="53">
        <v>1000</v>
      </c>
      <c r="G109" s="18"/>
    </row>
    <row r="110" spans="1:7" x14ac:dyDescent="0.35">
      <c r="A110" s="2">
        <v>7830</v>
      </c>
      <c r="B110" s="9" t="s">
        <v>124</v>
      </c>
      <c r="C110" s="61"/>
      <c r="D110" s="53"/>
      <c r="E110" s="61"/>
      <c r="F110" s="53"/>
      <c r="G110" s="18"/>
    </row>
    <row r="111" spans="1:7" ht="15" thickBot="1" x14ac:dyDescent="0.4">
      <c r="A111" s="29"/>
      <c r="B111" s="32" t="s">
        <v>125</v>
      </c>
      <c r="C111" s="82">
        <f>C33+C40+C45+C48+C51+C53+C59+C64+C73+C77+C79+C84+C89+C96+C100+C103+C105</f>
        <v>276042.14</v>
      </c>
      <c r="D111" s="52">
        <f>D33+D40+D45+D48+D51+D53+D59+D64+D73+D77+D79+D84+D89+D96+D100+D103+D105</f>
        <v>262674.51</v>
      </c>
      <c r="E111" s="82">
        <f>E33+E40+E45+E48+E51+E53+E59+E64+E73+E77+E79+E84+E89+E96+E100+E103+E105</f>
        <v>360100</v>
      </c>
      <c r="F111" s="52">
        <f>F33+F40+F45+F48+F51+F53+F59+F64+F73+F77+F79+F84+F89+F96+F100+F103+F105</f>
        <v>397500</v>
      </c>
      <c r="G111" s="31"/>
    </row>
    <row r="112" spans="1:7" s="4" customFormat="1" ht="15" thickTop="1" x14ac:dyDescent="0.35">
      <c r="A112" s="26"/>
      <c r="B112" s="28"/>
      <c r="C112" s="86"/>
      <c r="D112" s="133"/>
      <c r="E112" s="86"/>
      <c r="F112" s="133"/>
      <c r="G112" s="33"/>
    </row>
    <row r="113" spans="1:7" x14ac:dyDescent="0.35">
      <c r="A113" s="1">
        <v>80</v>
      </c>
      <c r="B113" s="10" t="s">
        <v>126</v>
      </c>
      <c r="C113" s="57">
        <f>SUM(C114:C115)</f>
        <v>0</v>
      </c>
      <c r="D113" s="51">
        <f>SUM(D114:D115)</f>
        <v>0</v>
      </c>
      <c r="E113" s="57">
        <f>SUM(E114:E115)</f>
        <v>0</v>
      </c>
      <c r="F113" s="51">
        <f>SUM(F114:F115)</f>
        <v>0</v>
      </c>
      <c r="G113" s="18"/>
    </row>
    <row r="114" spans="1:7" x14ac:dyDescent="0.35">
      <c r="A114" s="2">
        <v>8050</v>
      </c>
      <c r="B114" s="9" t="s">
        <v>127</v>
      </c>
      <c r="C114" s="61"/>
      <c r="D114" s="53"/>
      <c r="E114" s="61"/>
      <c r="F114" s="53"/>
      <c r="G114" s="18"/>
    </row>
    <row r="115" spans="1:7" x14ac:dyDescent="0.35">
      <c r="A115" s="2">
        <v>8070</v>
      </c>
      <c r="B115" s="9" t="s">
        <v>128</v>
      </c>
      <c r="C115" s="61"/>
      <c r="D115" s="53"/>
      <c r="E115" s="61"/>
      <c r="F115" s="53"/>
      <c r="G115" s="18"/>
    </row>
    <row r="116" spans="1:7" s="4" customFormat="1" x14ac:dyDescent="0.35">
      <c r="A116" s="2"/>
      <c r="B116" s="10" t="s">
        <v>129</v>
      </c>
      <c r="C116" s="61"/>
      <c r="D116" s="53"/>
      <c r="E116" s="61"/>
      <c r="F116" s="53"/>
      <c r="G116" s="20"/>
    </row>
    <row r="117" spans="1:7" x14ac:dyDescent="0.35">
      <c r="A117" s="1">
        <v>81</v>
      </c>
      <c r="B117" s="10" t="s">
        <v>130</v>
      </c>
      <c r="C117" s="57">
        <f>SUM(C118:C119)</f>
        <v>1.59</v>
      </c>
      <c r="D117" s="51">
        <f>SUM(D118:D119)</f>
        <v>0</v>
      </c>
      <c r="E117" s="57">
        <f>SUM(E118:E119)</f>
        <v>0</v>
      </c>
      <c r="F117" s="51">
        <f>SUM(F118:F119)</f>
        <v>0</v>
      </c>
      <c r="G117" s="18"/>
    </row>
    <row r="118" spans="1:7" x14ac:dyDescent="0.35">
      <c r="A118" s="2">
        <v>8150</v>
      </c>
      <c r="B118" s="9" t="s">
        <v>131</v>
      </c>
      <c r="C118" s="61">
        <v>1.59</v>
      </c>
      <c r="D118" s="53"/>
      <c r="E118" s="61"/>
      <c r="F118" s="53"/>
      <c r="G118" s="18"/>
    </row>
    <row r="119" spans="1:7" x14ac:dyDescent="0.35">
      <c r="A119" s="2">
        <v>8170</v>
      </c>
      <c r="B119" s="9" t="s">
        <v>132</v>
      </c>
      <c r="C119" s="61"/>
      <c r="D119" s="53"/>
      <c r="E119" s="61"/>
      <c r="F119" s="53"/>
      <c r="G119" s="18"/>
    </row>
    <row r="120" spans="1:7" x14ac:dyDescent="0.35">
      <c r="A120" s="2"/>
      <c r="B120" s="10" t="s">
        <v>133</v>
      </c>
      <c r="C120" s="61">
        <f>SUM(C118:C119)</f>
        <v>1.59</v>
      </c>
      <c r="D120" s="53">
        <f>SUM(D118:D119)</f>
        <v>0</v>
      </c>
      <c r="E120" s="61">
        <f>SUM(E118:E119)</f>
        <v>0</v>
      </c>
      <c r="F120" s="53">
        <f>SUM(F118:F119)</f>
        <v>0</v>
      </c>
      <c r="G120" s="18"/>
    </row>
    <row r="121" spans="1:7" x14ac:dyDescent="0.35">
      <c r="A121" s="3"/>
      <c r="B121" s="3"/>
      <c r="C121" s="61"/>
      <c r="D121" s="53"/>
      <c r="E121" s="61"/>
      <c r="F121" s="53"/>
      <c r="G121" s="18"/>
    </row>
    <row r="122" spans="1:7" ht="15" thickBot="1" x14ac:dyDescent="0.4">
      <c r="A122" s="30"/>
      <c r="B122" s="32" t="s">
        <v>134</v>
      </c>
      <c r="C122" s="82">
        <f>SUM(C31-C111+C116-C120)</f>
        <v>-243433.73</v>
      </c>
      <c r="D122" s="52">
        <f>SUM(D31-D111+D116-D120)</f>
        <v>-229364.51</v>
      </c>
      <c r="E122" s="82">
        <f>SUM(E31-E111+E116-E120)</f>
        <v>-330100</v>
      </c>
      <c r="F122" s="52">
        <f>SUM(F31-F111+F116-F120)</f>
        <v>-364500</v>
      </c>
      <c r="G122" s="31"/>
    </row>
    <row r="123" spans="1:7" ht="15" thickTop="1" x14ac:dyDescent="0.35"/>
    <row r="125" spans="1:7" x14ac:dyDescent="0.35">
      <c r="D125" s="5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G125"/>
  <sheetViews>
    <sheetView zoomScaleNormal="100" workbookViewId="0">
      <pane xSplit="2" ySplit="1" topLeftCell="C95" activePane="bottomRight" state="frozen"/>
      <selection pane="topRight" activeCell="F6" sqref="F6"/>
      <selection pane="bottomLeft" activeCell="F6" sqref="F6"/>
      <selection pane="bottomRight" activeCell="B1" sqref="B1:D1048576"/>
    </sheetView>
  </sheetViews>
  <sheetFormatPr baseColWidth="10" defaultColWidth="11.453125" defaultRowHeight="14.5" x14ac:dyDescent="0.35"/>
  <cols>
    <col min="1" max="1" width="5" customWidth="1"/>
    <col min="2" max="2" width="36.1796875" customWidth="1"/>
    <col min="3" max="6" width="14.453125" style="70" customWidth="1"/>
    <col min="7" max="7" width="39.54296875" customWidth="1"/>
    <col min="8" max="13" width="11.453125" customWidth="1"/>
  </cols>
  <sheetData>
    <row r="1" spans="1:7" ht="26" x14ac:dyDescent="0.35">
      <c r="A1" s="87" t="s">
        <v>218</v>
      </c>
      <c r="B1" s="17"/>
      <c r="C1" s="98" t="s">
        <v>1</v>
      </c>
      <c r="D1" s="72" t="s">
        <v>2</v>
      </c>
      <c r="E1" s="85" t="s">
        <v>3</v>
      </c>
      <c r="F1" s="73" t="s">
        <v>4</v>
      </c>
      <c r="G1" s="89" t="s">
        <v>5</v>
      </c>
    </row>
    <row r="2" spans="1:7" s="7" customFormat="1" x14ac:dyDescent="0.35">
      <c r="A2" s="12">
        <v>30</v>
      </c>
      <c r="B2" s="12" t="s">
        <v>136</v>
      </c>
      <c r="C2" s="45">
        <f>SUM(C3:C8)</f>
        <v>9000</v>
      </c>
      <c r="D2" s="63">
        <f>SUM(D3:D8)</f>
        <v>7500</v>
      </c>
      <c r="E2" s="45">
        <f>SUM(E3:E8)</f>
        <v>10500</v>
      </c>
      <c r="F2" s="126">
        <f>SUM(F3:F8)</f>
        <v>9000</v>
      </c>
      <c r="G2" s="90"/>
    </row>
    <row r="3" spans="1:7" x14ac:dyDescent="0.35">
      <c r="A3" s="9">
        <v>3000</v>
      </c>
      <c r="B3" s="9" t="s">
        <v>7</v>
      </c>
      <c r="C3" s="61"/>
      <c r="D3" s="76"/>
      <c r="E3" s="58"/>
      <c r="F3" s="127"/>
      <c r="G3" s="91"/>
    </row>
    <row r="4" spans="1:7" x14ac:dyDescent="0.35">
      <c r="A4" s="9">
        <v>3001</v>
      </c>
      <c r="B4" s="9" t="s">
        <v>8</v>
      </c>
      <c r="C4" s="61"/>
      <c r="D4" s="76"/>
      <c r="E4" s="58"/>
      <c r="F4" s="127"/>
      <c r="G4" s="91"/>
    </row>
    <row r="5" spans="1:7" x14ac:dyDescent="0.35">
      <c r="A5" s="9">
        <v>3002</v>
      </c>
      <c r="B5" s="9" t="s">
        <v>9</v>
      </c>
      <c r="C5" s="61"/>
      <c r="D5" s="76"/>
      <c r="E5" s="58"/>
      <c r="F5" s="127"/>
      <c r="G5" s="115"/>
    </row>
    <row r="6" spans="1:7" x14ac:dyDescent="0.35">
      <c r="A6" s="9">
        <v>3020</v>
      </c>
      <c r="B6" s="9" t="s">
        <v>11</v>
      </c>
      <c r="C6" s="61">
        <v>9000</v>
      </c>
      <c r="D6" s="76">
        <v>7500</v>
      </c>
      <c r="E6" s="61">
        <v>10500</v>
      </c>
      <c r="F6" s="127">
        <v>9000</v>
      </c>
      <c r="G6" s="128" t="s">
        <v>219</v>
      </c>
    </row>
    <row r="7" spans="1:7" x14ac:dyDescent="0.35">
      <c r="A7" s="9">
        <v>3030</v>
      </c>
      <c r="B7" s="9" t="s">
        <v>13</v>
      </c>
      <c r="C7" s="61"/>
      <c r="D7" s="76"/>
      <c r="E7" s="61"/>
      <c r="F7" s="76"/>
      <c r="G7" s="111"/>
    </row>
    <row r="8" spans="1:7" x14ac:dyDescent="0.35">
      <c r="A8" s="9">
        <v>3063</v>
      </c>
      <c r="B8" s="9" t="s">
        <v>15</v>
      </c>
      <c r="C8" s="61"/>
      <c r="D8" s="76"/>
      <c r="E8" s="61"/>
      <c r="F8" s="76"/>
      <c r="G8" s="111"/>
    </row>
    <row r="9" spans="1:7" s="7" customFormat="1" x14ac:dyDescent="0.35">
      <c r="A9" s="8">
        <v>32</v>
      </c>
      <c r="B9" s="8" t="s">
        <v>142</v>
      </c>
      <c r="C9" s="46">
        <f>SUM(C10:C15)</f>
        <v>42889.5</v>
      </c>
      <c r="D9" s="64">
        <f>SUM(D10:D15)</f>
        <v>40526.5</v>
      </c>
      <c r="E9" s="56">
        <f>SUM(E10:E15)</f>
        <v>38000</v>
      </c>
      <c r="F9" s="64">
        <f>SUM(F10:F15)</f>
        <v>40500</v>
      </c>
      <c r="G9" s="112"/>
    </row>
    <row r="10" spans="1:7" x14ac:dyDescent="0.35">
      <c r="A10" s="9">
        <v>3202</v>
      </c>
      <c r="B10" s="9" t="s">
        <v>17</v>
      </c>
      <c r="C10" s="61">
        <v>29410</v>
      </c>
      <c r="D10" s="76">
        <v>27472.400000000001</v>
      </c>
      <c r="E10" s="61">
        <v>30000</v>
      </c>
      <c r="F10" s="76">
        <v>30000</v>
      </c>
      <c r="G10" s="111" t="s">
        <v>220</v>
      </c>
    </row>
    <row r="11" spans="1:7" x14ac:dyDescent="0.35">
      <c r="A11" s="9">
        <v>3203</v>
      </c>
      <c r="B11" s="9" t="s">
        <v>18</v>
      </c>
      <c r="C11" s="61"/>
      <c r="D11" s="76"/>
      <c r="E11" s="61"/>
      <c r="F11" s="76"/>
      <c r="G11" s="111"/>
    </row>
    <row r="12" spans="1:7" x14ac:dyDescent="0.35">
      <c r="A12" s="9">
        <v>3204</v>
      </c>
      <c r="B12" s="9" t="s">
        <v>19</v>
      </c>
      <c r="C12" s="61"/>
      <c r="D12" s="76"/>
      <c r="E12" s="61"/>
      <c r="F12" s="76"/>
      <c r="G12" s="111"/>
    </row>
    <row r="13" spans="1:7" x14ac:dyDescent="0.35">
      <c r="A13" s="9">
        <v>3205</v>
      </c>
      <c r="B13" s="9" t="s">
        <v>21</v>
      </c>
      <c r="C13" s="61"/>
      <c r="D13" s="76">
        <v>920.6</v>
      </c>
      <c r="E13" s="61"/>
      <c r="F13" s="76"/>
      <c r="G13" s="111"/>
    </row>
    <row r="14" spans="1:7" x14ac:dyDescent="0.35">
      <c r="A14" s="9">
        <v>3209</v>
      </c>
      <c r="B14" s="9" t="s">
        <v>22</v>
      </c>
      <c r="C14" s="61">
        <v>8294.5</v>
      </c>
      <c r="D14" s="76">
        <v>4193.5</v>
      </c>
      <c r="E14" s="61">
        <v>2000</v>
      </c>
      <c r="F14" s="76">
        <v>2500</v>
      </c>
      <c r="G14" s="111" t="s">
        <v>221</v>
      </c>
    </row>
    <row r="15" spans="1:7" x14ac:dyDescent="0.35">
      <c r="A15" s="9">
        <v>3210</v>
      </c>
      <c r="B15" s="9" t="s">
        <v>23</v>
      </c>
      <c r="C15" s="61">
        <v>5185</v>
      </c>
      <c r="D15" s="76">
        <v>7940</v>
      </c>
      <c r="E15" s="61">
        <v>6000</v>
      </c>
      <c r="F15" s="76">
        <v>8000</v>
      </c>
      <c r="G15" s="111" t="s">
        <v>222</v>
      </c>
    </row>
    <row r="16" spans="1:7" s="7" customFormat="1" x14ac:dyDescent="0.35">
      <c r="A16" s="8">
        <v>34</v>
      </c>
      <c r="B16" s="8" t="s">
        <v>24</v>
      </c>
      <c r="C16" s="47">
        <f>C17</f>
        <v>0</v>
      </c>
      <c r="D16" s="65"/>
      <c r="E16" s="57">
        <f>E17</f>
        <v>0</v>
      </c>
      <c r="F16" s="65"/>
      <c r="G16" s="112"/>
    </row>
    <row r="17" spans="1:7" x14ac:dyDescent="0.35">
      <c r="A17" s="9">
        <v>3410</v>
      </c>
      <c r="B17" s="9" t="s">
        <v>25</v>
      </c>
      <c r="C17" s="61"/>
      <c r="D17" s="76"/>
      <c r="E17" s="61"/>
      <c r="F17" s="76"/>
      <c r="G17" s="111"/>
    </row>
    <row r="18" spans="1:7" s="4" customFormat="1" x14ac:dyDescent="0.35">
      <c r="A18" s="8">
        <v>36</v>
      </c>
      <c r="B18" s="8" t="s">
        <v>27</v>
      </c>
      <c r="C18" s="57"/>
      <c r="D18" s="78"/>
      <c r="E18" s="57"/>
      <c r="F18" s="78"/>
      <c r="G18" s="113"/>
    </row>
    <row r="19" spans="1:7" x14ac:dyDescent="0.35">
      <c r="A19" s="9">
        <v>3600</v>
      </c>
      <c r="B19" s="9" t="s">
        <v>28</v>
      </c>
      <c r="C19" s="61"/>
      <c r="D19" s="76"/>
      <c r="E19" s="61"/>
      <c r="F19" s="76"/>
      <c r="G19" s="111"/>
    </row>
    <row r="20" spans="1:7" x14ac:dyDescent="0.35">
      <c r="A20" s="9">
        <v>3601</v>
      </c>
      <c r="B20" s="9" t="s">
        <v>29</v>
      </c>
      <c r="C20" s="61"/>
      <c r="D20" s="76"/>
      <c r="E20" s="61"/>
      <c r="F20" s="76"/>
      <c r="G20" s="111"/>
    </row>
    <row r="21" spans="1:7" x14ac:dyDescent="0.35">
      <c r="A21" s="9">
        <v>3605</v>
      </c>
      <c r="B21" s="9" t="s">
        <v>30</v>
      </c>
      <c r="C21" s="61"/>
      <c r="D21" s="76"/>
      <c r="E21" s="61"/>
      <c r="F21" s="76"/>
      <c r="G21" s="111"/>
    </row>
    <row r="22" spans="1:7" x14ac:dyDescent="0.35">
      <c r="A22" s="10">
        <v>39</v>
      </c>
      <c r="B22" s="10" t="s">
        <v>31</v>
      </c>
      <c r="C22" s="47">
        <f>SUM(C23:C30)</f>
        <v>12900</v>
      </c>
      <c r="D22" s="65">
        <f>SUM(D23:D30)</f>
        <v>16111</v>
      </c>
      <c r="E22" s="57">
        <f>SUM(E23:E30)</f>
        <v>8000</v>
      </c>
      <c r="F22" s="65">
        <f>SUM(F23:F30)</f>
        <v>9000</v>
      </c>
      <c r="G22" s="111"/>
    </row>
    <row r="23" spans="1:7" x14ac:dyDescent="0.35">
      <c r="A23" s="9">
        <v>3900</v>
      </c>
      <c r="B23" s="9" t="s">
        <v>32</v>
      </c>
      <c r="C23" s="61">
        <v>5000</v>
      </c>
      <c r="D23" s="76">
        <v>6000</v>
      </c>
      <c r="E23" s="61"/>
      <c r="F23" s="76"/>
      <c r="G23" s="111" t="s">
        <v>223</v>
      </c>
    </row>
    <row r="24" spans="1:7" x14ac:dyDescent="0.35">
      <c r="A24" s="9">
        <v>3901</v>
      </c>
      <c r="B24" s="9" t="s">
        <v>33</v>
      </c>
      <c r="C24" s="61"/>
      <c r="D24" s="76"/>
      <c r="E24" s="61"/>
      <c r="F24" s="76"/>
      <c r="G24" s="111"/>
    </row>
    <row r="25" spans="1:7" x14ac:dyDescent="0.35">
      <c r="A25" s="9">
        <v>3902</v>
      </c>
      <c r="B25" s="9" t="s">
        <v>34</v>
      </c>
      <c r="C25" s="61"/>
      <c r="D25" s="76"/>
      <c r="E25" s="61"/>
      <c r="F25" s="76"/>
      <c r="G25" s="111"/>
    </row>
    <row r="26" spans="1:7" x14ac:dyDescent="0.35">
      <c r="A26" s="9">
        <v>3903</v>
      </c>
      <c r="B26" s="9" t="s">
        <v>35</v>
      </c>
      <c r="C26" s="61">
        <v>6500</v>
      </c>
      <c r="D26" s="76">
        <v>5800</v>
      </c>
      <c r="E26" s="61">
        <v>7000</v>
      </c>
      <c r="F26" s="76">
        <v>7000</v>
      </c>
      <c r="G26" s="111" t="s">
        <v>224</v>
      </c>
    </row>
    <row r="27" spans="1:7" x14ac:dyDescent="0.35">
      <c r="A27" s="9">
        <v>3904</v>
      </c>
      <c r="B27" s="9" t="s">
        <v>36</v>
      </c>
      <c r="C27" s="61">
        <v>1400</v>
      </c>
      <c r="D27" s="76">
        <v>2500</v>
      </c>
      <c r="E27" s="61">
        <v>1000</v>
      </c>
      <c r="F27" s="76">
        <v>2000</v>
      </c>
      <c r="G27" s="111" t="s">
        <v>225</v>
      </c>
    </row>
    <row r="28" spans="1:7" x14ac:dyDescent="0.35">
      <c r="A28" s="9">
        <v>3909</v>
      </c>
      <c r="B28" s="9" t="s">
        <v>37</v>
      </c>
      <c r="C28" s="61"/>
      <c r="D28" s="76">
        <v>1811</v>
      </c>
      <c r="E28" s="61"/>
      <c r="F28" s="76"/>
      <c r="G28" s="111"/>
    </row>
    <row r="29" spans="1:7" x14ac:dyDescent="0.35">
      <c r="A29" s="9">
        <v>3920</v>
      </c>
      <c r="B29" s="9" t="s">
        <v>38</v>
      </c>
      <c r="C29" s="61"/>
      <c r="D29" s="76"/>
      <c r="E29" s="61"/>
      <c r="F29" s="76"/>
      <c r="G29" s="111"/>
    </row>
    <row r="30" spans="1:7" x14ac:dyDescent="0.35">
      <c r="A30" s="9">
        <v>3930</v>
      </c>
      <c r="B30" s="9" t="s">
        <v>40</v>
      </c>
      <c r="C30" s="61"/>
      <c r="D30" s="76"/>
      <c r="E30" s="61"/>
      <c r="F30" s="76"/>
      <c r="G30" s="112"/>
    </row>
    <row r="31" spans="1:7" x14ac:dyDescent="0.35">
      <c r="A31" s="88"/>
      <c r="B31" s="32" t="s">
        <v>42</v>
      </c>
      <c r="C31" s="48">
        <f>C2+C9+C16+C22+C18</f>
        <v>64789.5</v>
      </c>
      <c r="D31" s="66">
        <f>D2+D9+D16+D22+D18</f>
        <v>64137.5</v>
      </c>
      <c r="E31" s="82">
        <f>E2+E9+E16+E22+E18</f>
        <v>56500</v>
      </c>
      <c r="F31" s="66">
        <f>F2+F9+F16+F22+F18</f>
        <v>58500</v>
      </c>
      <c r="G31" s="111"/>
    </row>
    <row r="32" spans="1:7" x14ac:dyDescent="0.35">
      <c r="A32" s="14"/>
      <c r="B32" s="28"/>
      <c r="C32" s="86"/>
      <c r="D32" s="80"/>
      <c r="E32" s="86"/>
      <c r="F32" s="80"/>
      <c r="G32" s="111"/>
    </row>
    <row r="33" spans="1:7" s="7" customFormat="1" x14ac:dyDescent="0.35">
      <c r="A33" s="8">
        <v>43</v>
      </c>
      <c r="B33" s="8" t="s">
        <v>43</v>
      </c>
      <c r="C33" s="46">
        <f>SUM(C34:C39)</f>
        <v>35677.050000000003</v>
      </c>
      <c r="D33" s="64">
        <f>SUM(D34:D39)</f>
        <v>6433</v>
      </c>
      <c r="E33" s="56">
        <f>SUM(E34:E39)</f>
        <v>7500</v>
      </c>
      <c r="F33" s="64">
        <f>SUM(F34:F39)</f>
        <v>8500</v>
      </c>
      <c r="G33" s="111"/>
    </row>
    <row r="34" spans="1:7" x14ac:dyDescent="0.35">
      <c r="A34" s="9">
        <v>4300</v>
      </c>
      <c r="B34" s="9" t="s">
        <v>44</v>
      </c>
      <c r="C34" s="61"/>
      <c r="D34" s="76"/>
      <c r="E34" s="61"/>
      <c r="F34" s="76"/>
      <c r="G34" s="111"/>
    </row>
    <row r="35" spans="1:7" x14ac:dyDescent="0.35">
      <c r="A35" s="9">
        <v>4301</v>
      </c>
      <c r="B35" s="9" t="s">
        <v>45</v>
      </c>
      <c r="C35" s="61"/>
      <c r="D35" s="76"/>
      <c r="E35" s="61"/>
      <c r="F35" s="76"/>
      <c r="G35" s="111"/>
    </row>
    <row r="36" spans="1:7" x14ac:dyDescent="0.35">
      <c r="A36" s="9">
        <v>4330</v>
      </c>
      <c r="B36" s="9" t="s">
        <v>46</v>
      </c>
      <c r="C36" s="61"/>
      <c r="D36" s="76"/>
      <c r="E36" s="61"/>
      <c r="F36" s="76"/>
      <c r="G36" s="111"/>
    </row>
    <row r="37" spans="1:7" x14ac:dyDescent="0.35">
      <c r="A37" s="9">
        <v>4340</v>
      </c>
      <c r="B37" s="9" t="s">
        <v>47</v>
      </c>
      <c r="C37" s="61">
        <v>1385.5</v>
      </c>
      <c r="D37" s="76">
        <v>1507</v>
      </c>
      <c r="E37" s="61">
        <v>2500</v>
      </c>
      <c r="F37" s="76">
        <v>2500</v>
      </c>
      <c r="G37" s="111" t="s">
        <v>226</v>
      </c>
    </row>
    <row r="38" spans="1:7" x14ac:dyDescent="0.35">
      <c r="A38" s="9">
        <v>4341</v>
      </c>
      <c r="B38" s="9" t="s">
        <v>48</v>
      </c>
      <c r="C38" s="61">
        <v>7362</v>
      </c>
      <c r="D38" s="76"/>
      <c r="E38" s="61"/>
      <c r="F38" s="76"/>
      <c r="G38" s="111"/>
    </row>
    <row r="39" spans="1:7" x14ac:dyDescent="0.35">
      <c r="A39" s="9">
        <v>4342</v>
      </c>
      <c r="B39" s="9" t="s">
        <v>50</v>
      </c>
      <c r="C39" s="61">
        <v>26929.55</v>
      </c>
      <c r="D39" s="76">
        <v>4926</v>
      </c>
      <c r="E39" s="61">
        <v>5000</v>
      </c>
      <c r="F39" s="76">
        <v>6000</v>
      </c>
      <c r="G39" s="111" t="s">
        <v>221</v>
      </c>
    </row>
    <row r="40" spans="1:7" s="7" customFormat="1" x14ac:dyDescent="0.35">
      <c r="A40" s="8">
        <v>45</v>
      </c>
      <c r="B40" s="8" t="s">
        <v>51</v>
      </c>
      <c r="C40" s="46">
        <f>SUM(C41:C44)</f>
        <v>1400</v>
      </c>
      <c r="D40" s="64">
        <f>SUM(D41:D44)</f>
        <v>2000</v>
      </c>
      <c r="E40" s="56">
        <f>SUM(E41:E44)</f>
        <v>3500</v>
      </c>
      <c r="F40" s="64">
        <f>SUM(F41:F44)</f>
        <v>3600</v>
      </c>
      <c r="G40" s="111"/>
    </row>
    <row r="41" spans="1:7" x14ac:dyDescent="0.35">
      <c r="A41" s="9">
        <v>4500</v>
      </c>
      <c r="B41" s="9" t="s">
        <v>52</v>
      </c>
      <c r="C41" s="61"/>
      <c r="D41" s="76"/>
      <c r="E41" s="61"/>
      <c r="F41" s="76"/>
      <c r="G41" s="111"/>
    </row>
    <row r="42" spans="1:7" x14ac:dyDescent="0.35">
      <c r="A42" s="9">
        <v>4510</v>
      </c>
      <c r="B42" s="9" t="s">
        <v>53</v>
      </c>
      <c r="C42" s="61"/>
      <c r="D42" s="76"/>
      <c r="E42" s="61"/>
      <c r="F42" s="76"/>
      <c r="G42" s="111"/>
    </row>
    <row r="43" spans="1:7" x14ac:dyDescent="0.35">
      <c r="A43" s="9">
        <v>4520</v>
      </c>
      <c r="B43" s="9" t="s">
        <v>54</v>
      </c>
      <c r="C43" s="61">
        <v>1400</v>
      </c>
      <c r="D43" s="76">
        <v>2000</v>
      </c>
      <c r="E43" s="61">
        <v>3500</v>
      </c>
      <c r="F43" s="76">
        <v>3600</v>
      </c>
      <c r="G43" s="111"/>
    </row>
    <row r="44" spans="1:7" x14ac:dyDescent="0.35">
      <c r="A44" s="9">
        <v>4531</v>
      </c>
      <c r="B44" s="9" t="s">
        <v>55</v>
      </c>
      <c r="C44" s="61"/>
      <c r="D44" s="76"/>
      <c r="E44" s="61"/>
      <c r="F44" s="76"/>
      <c r="G44" s="111"/>
    </row>
    <row r="45" spans="1:7" s="7" customFormat="1" x14ac:dyDescent="0.35">
      <c r="A45" s="8">
        <v>50</v>
      </c>
      <c r="B45" s="8" t="s">
        <v>56</v>
      </c>
      <c r="C45" s="46">
        <f>SUM(C46:C47)</f>
        <v>0</v>
      </c>
      <c r="D45" s="64">
        <f>SUM(D46:D47)</f>
        <v>0</v>
      </c>
      <c r="E45" s="56">
        <f>SUM(E46:E47)</f>
        <v>0</v>
      </c>
      <c r="F45" s="64">
        <f>SUM(F46:F47)</f>
        <v>0</v>
      </c>
      <c r="G45" s="111"/>
    </row>
    <row r="46" spans="1:7" x14ac:dyDescent="0.35">
      <c r="A46" s="9">
        <v>5000</v>
      </c>
      <c r="B46" s="9" t="s">
        <v>57</v>
      </c>
      <c r="C46" s="61"/>
      <c r="D46" s="76"/>
      <c r="E46" s="61"/>
      <c r="F46" s="76"/>
      <c r="G46" s="112"/>
    </row>
    <row r="47" spans="1:7" x14ac:dyDescent="0.35">
      <c r="A47" s="9">
        <v>5092</v>
      </c>
      <c r="B47" s="9" t="s">
        <v>58</v>
      </c>
      <c r="C47" s="61"/>
      <c r="D47" s="76"/>
      <c r="E47" s="61"/>
      <c r="F47" s="76"/>
      <c r="G47" s="111"/>
    </row>
    <row r="48" spans="1:7" s="7" customFormat="1" x14ac:dyDescent="0.35">
      <c r="A48" s="8">
        <v>55</v>
      </c>
      <c r="B48" s="8" t="s">
        <v>59</v>
      </c>
      <c r="C48" s="46">
        <f>SUM(C49:C50)</f>
        <v>0</v>
      </c>
      <c r="D48" s="64">
        <f>SUM(D49:D50)</f>
        <v>0</v>
      </c>
      <c r="E48" s="56">
        <f>SUM(E49:E50)</f>
        <v>0</v>
      </c>
      <c r="F48" s="64">
        <f>SUM(F49:F50)</f>
        <v>0</v>
      </c>
      <c r="G48" s="112"/>
    </row>
    <row r="49" spans="1:7" x14ac:dyDescent="0.35">
      <c r="A49" s="9">
        <v>5500</v>
      </c>
      <c r="B49" s="9" t="s">
        <v>59</v>
      </c>
      <c r="C49" s="61"/>
      <c r="D49" s="76"/>
      <c r="E49" s="61"/>
      <c r="F49" s="76"/>
      <c r="G49" s="111"/>
    </row>
    <row r="50" spans="1:7" x14ac:dyDescent="0.35">
      <c r="A50" s="9">
        <v>5990</v>
      </c>
      <c r="B50" s="9" t="s">
        <v>60</v>
      </c>
      <c r="C50" s="61"/>
      <c r="D50" s="76"/>
      <c r="E50" s="61"/>
      <c r="F50" s="76"/>
      <c r="G50" s="111"/>
    </row>
    <row r="51" spans="1:7" s="7" customFormat="1" x14ac:dyDescent="0.35">
      <c r="A51" s="8">
        <v>62</v>
      </c>
      <c r="B51" s="8" t="s">
        <v>61</v>
      </c>
      <c r="C51" s="46">
        <f>C52</f>
        <v>0</v>
      </c>
      <c r="D51" s="64">
        <f>D52</f>
        <v>0</v>
      </c>
      <c r="E51" s="56">
        <f>E52</f>
        <v>0</v>
      </c>
      <c r="F51" s="64">
        <f>F52</f>
        <v>0</v>
      </c>
      <c r="G51" s="112"/>
    </row>
    <row r="52" spans="1:7" x14ac:dyDescent="0.35">
      <c r="A52" s="9">
        <v>6250</v>
      </c>
      <c r="B52" s="9" t="s">
        <v>62</v>
      </c>
      <c r="C52" s="61"/>
      <c r="D52" s="76"/>
      <c r="E52" s="61"/>
      <c r="F52" s="76"/>
      <c r="G52" s="111"/>
    </row>
    <row r="53" spans="1:7" s="7" customFormat="1" x14ac:dyDescent="0.35">
      <c r="A53" s="8">
        <v>63</v>
      </c>
      <c r="B53" s="8" t="s">
        <v>63</v>
      </c>
      <c r="C53" s="46">
        <f>SUM(C54:C58)</f>
        <v>2400</v>
      </c>
      <c r="D53" s="64">
        <f>SUM(D54:D58)</f>
        <v>2670</v>
      </c>
      <c r="E53" s="56">
        <f>SUM(E54:E58)</f>
        <v>3000</v>
      </c>
      <c r="F53" s="64">
        <f>SUM(F54:F58)</f>
        <v>2500</v>
      </c>
      <c r="G53" s="112"/>
    </row>
    <row r="54" spans="1:7" x14ac:dyDescent="0.35">
      <c r="A54" s="9">
        <v>6300</v>
      </c>
      <c r="B54" s="9" t="s">
        <v>64</v>
      </c>
      <c r="C54" s="61">
        <v>2400</v>
      </c>
      <c r="D54" s="76">
        <v>2670</v>
      </c>
      <c r="E54" s="61">
        <v>3000</v>
      </c>
      <c r="F54" s="76">
        <v>2500</v>
      </c>
      <c r="G54" s="111" t="s">
        <v>227</v>
      </c>
    </row>
    <row r="55" spans="1:7" x14ac:dyDescent="0.35">
      <c r="A55" s="9">
        <v>6320</v>
      </c>
      <c r="B55" s="9" t="s">
        <v>66</v>
      </c>
      <c r="C55" s="61"/>
      <c r="D55" s="76"/>
      <c r="E55" s="61"/>
      <c r="F55" s="76"/>
      <c r="G55" s="111"/>
    </row>
    <row r="56" spans="1:7" x14ac:dyDescent="0.35">
      <c r="A56" s="9">
        <v>6340</v>
      </c>
      <c r="B56" s="9" t="s">
        <v>67</v>
      </c>
      <c r="C56" s="61"/>
      <c r="D56" s="76"/>
      <c r="E56" s="61"/>
      <c r="F56" s="76"/>
      <c r="G56" s="111"/>
    </row>
    <row r="57" spans="1:7" x14ac:dyDescent="0.35">
      <c r="A57" s="9">
        <v>6360</v>
      </c>
      <c r="B57" s="9" t="s">
        <v>68</v>
      </c>
      <c r="C57" s="61"/>
      <c r="D57" s="76"/>
      <c r="E57" s="61"/>
      <c r="F57" s="76"/>
      <c r="G57" s="111"/>
    </row>
    <row r="58" spans="1:7" x14ac:dyDescent="0.35">
      <c r="A58" s="9">
        <v>6390</v>
      </c>
      <c r="B58" s="9" t="s">
        <v>69</v>
      </c>
      <c r="C58" s="61"/>
      <c r="D58" s="76"/>
      <c r="E58" s="61"/>
      <c r="F58" s="76"/>
      <c r="G58" s="111"/>
    </row>
    <row r="59" spans="1:7" s="7" customFormat="1" x14ac:dyDescent="0.35">
      <c r="A59" s="8">
        <v>64</v>
      </c>
      <c r="B59" s="8" t="s">
        <v>70</v>
      </c>
      <c r="C59" s="46">
        <f>SUM(C60:C63)</f>
        <v>8913</v>
      </c>
      <c r="D59" s="64">
        <f>SUM(D60:D63)</f>
        <v>6419</v>
      </c>
      <c r="E59" s="56">
        <f>SUM(E60:E63)</f>
        <v>11500</v>
      </c>
      <c r="F59" s="64">
        <f>SUM(F60:F63)</f>
        <v>7000</v>
      </c>
      <c r="G59" s="112"/>
    </row>
    <row r="60" spans="1:7" x14ac:dyDescent="0.35">
      <c r="A60" s="9">
        <v>6400</v>
      </c>
      <c r="B60" s="9" t="s">
        <v>71</v>
      </c>
      <c r="C60" s="61"/>
      <c r="D60" s="76"/>
      <c r="E60" s="61"/>
      <c r="F60" s="76"/>
      <c r="G60" s="111"/>
    </row>
    <row r="61" spans="1:7" x14ac:dyDescent="0.35">
      <c r="A61" s="9">
        <v>6440</v>
      </c>
      <c r="B61" s="9" t="s">
        <v>72</v>
      </c>
      <c r="C61" s="61">
        <v>6673</v>
      </c>
      <c r="D61" s="76">
        <v>6419</v>
      </c>
      <c r="E61" s="61">
        <v>10000</v>
      </c>
      <c r="F61" s="76">
        <v>7000</v>
      </c>
      <c r="G61" s="111" t="s">
        <v>228</v>
      </c>
    </row>
    <row r="62" spans="1:7" x14ac:dyDescent="0.35">
      <c r="A62" s="9">
        <v>6470</v>
      </c>
      <c r="B62" s="9" t="s">
        <v>73</v>
      </c>
      <c r="C62" s="61">
        <v>2240</v>
      </c>
      <c r="D62" s="76"/>
      <c r="E62" s="61">
        <v>1500</v>
      </c>
      <c r="F62" s="76"/>
      <c r="G62" s="114" t="s">
        <v>229</v>
      </c>
    </row>
    <row r="63" spans="1:7" x14ac:dyDescent="0.35">
      <c r="A63" s="9">
        <v>6490</v>
      </c>
      <c r="B63" s="9" t="s">
        <v>75</v>
      </c>
      <c r="C63" s="61"/>
      <c r="D63" s="76"/>
      <c r="E63" s="61"/>
      <c r="F63" s="76"/>
      <c r="G63" s="111" t="s">
        <v>230</v>
      </c>
    </row>
    <row r="64" spans="1:7" s="7" customFormat="1" x14ac:dyDescent="0.35">
      <c r="A64" s="8">
        <v>65</v>
      </c>
      <c r="B64" s="8" t="s">
        <v>77</v>
      </c>
      <c r="C64" s="46">
        <f>SUM(C65:C72)</f>
        <v>23400.699999999997</v>
      </c>
      <c r="D64" s="64">
        <f>SUM(D65:D72)</f>
        <v>29624.199999999997</v>
      </c>
      <c r="E64" s="56">
        <f>SUM(E65:E72)</f>
        <v>26100</v>
      </c>
      <c r="F64" s="64">
        <f>SUM(F65:F72)</f>
        <v>29600</v>
      </c>
      <c r="G64" s="112"/>
    </row>
    <row r="65" spans="1:7" x14ac:dyDescent="0.35">
      <c r="A65" s="9">
        <v>6520</v>
      </c>
      <c r="B65" s="9" t="s">
        <v>78</v>
      </c>
      <c r="C65" s="61"/>
      <c r="D65" s="76"/>
      <c r="E65" s="61"/>
      <c r="F65" s="76"/>
      <c r="G65" s="111" t="s">
        <v>231</v>
      </c>
    </row>
    <row r="66" spans="1:7" x14ac:dyDescent="0.35">
      <c r="A66" s="9">
        <v>6550</v>
      </c>
      <c r="B66" s="9" t="s">
        <v>79</v>
      </c>
      <c r="C66" s="61">
        <v>546.36</v>
      </c>
      <c r="D66" s="76"/>
      <c r="E66" s="61">
        <v>600</v>
      </c>
      <c r="F66" s="76">
        <v>600</v>
      </c>
      <c r="G66" s="111" t="s">
        <v>232</v>
      </c>
    </row>
    <row r="67" spans="1:7" x14ac:dyDescent="0.35">
      <c r="A67" s="9">
        <v>6551</v>
      </c>
      <c r="B67" s="9" t="s">
        <v>80</v>
      </c>
      <c r="C67" s="61"/>
      <c r="D67" s="76"/>
      <c r="E67" s="61"/>
      <c r="F67" s="76"/>
      <c r="G67" s="111"/>
    </row>
    <row r="68" spans="1:7" x14ac:dyDescent="0.35">
      <c r="A68" s="9">
        <v>6552</v>
      </c>
      <c r="B68" s="9" t="s">
        <v>82</v>
      </c>
      <c r="C68" s="61"/>
      <c r="D68" s="76"/>
      <c r="E68" s="61"/>
      <c r="F68" s="76"/>
      <c r="G68" s="111"/>
    </row>
    <row r="69" spans="1:7" x14ac:dyDescent="0.35">
      <c r="A69" s="2">
        <v>6553</v>
      </c>
      <c r="B69" s="2" t="s">
        <v>83</v>
      </c>
      <c r="C69" s="61"/>
      <c r="D69" s="76"/>
      <c r="E69" s="61"/>
      <c r="F69" s="76"/>
      <c r="G69" s="111"/>
    </row>
    <row r="70" spans="1:7" x14ac:dyDescent="0.35">
      <c r="A70" s="9">
        <v>6560</v>
      </c>
      <c r="B70" s="9" t="s">
        <v>85</v>
      </c>
      <c r="C70" s="61">
        <v>2745.83</v>
      </c>
      <c r="D70" s="76">
        <v>6407.85</v>
      </c>
      <c r="E70" s="61">
        <v>2500</v>
      </c>
      <c r="F70" s="76">
        <v>6000</v>
      </c>
      <c r="G70" s="111" t="s">
        <v>233</v>
      </c>
    </row>
    <row r="71" spans="1:7" x14ac:dyDescent="0.35">
      <c r="A71" s="9">
        <v>6561</v>
      </c>
      <c r="B71" s="9" t="s">
        <v>86</v>
      </c>
      <c r="C71" s="61">
        <v>20108.509999999998</v>
      </c>
      <c r="D71" s="76">
        <v>23216.35</v>
      </c>
      <c r="E71" s="61">
        <v>23000</v>
      </c>
      <c r="F71" s="76">
        <v>23000</v>
      </c>
      <c r="G71" s="111" t="s">
        <v>234</v>
      </c>
    </row>
    <row r="72" spans="1:7" s="7" customFormat="1" x14ac:dyDescent="0.35">
      <c r="A72" s="9">
        <v>6570</v>
      </c>
      <c r="B72" s="9" t="s">
        <v>87</v>
      </c>
      <c r="C72" s="61"/>
      <c r="D72" s="76"/>
      <c r="E72" s="61"/>
      <c r="F72" s="76"/>
      <c r="G72" s="111"/>
    </row>
    <row r="73" spans="1:7" x14ac:dyDescent="0.35">
      <c r="A73" s="8">
        <v>66</v>
      </c>
      <c r="B73" s="8" t="s">
        <v>88</v>
      </c>
      <c r="C73" s="46">
        <f>C74+C75+C76</f>
        <v>0</v>
      </c>
      <c r="D73" s="64">
        <f>D74+D75+D76</f>
        <v>0</v>
      </c>
      <c r="E73" s="56">
        <f>E74+E75+E76</f>
        <v>0</v>
      </c>
      <c r="F73" s="64">
        <f>F74+F75+F76</f>
        <v>0</v>
      </c>
      <c r="G73" s="112"/>
    </row>
    <row r="74" spans="1:7" x14ac:dyDescent="0.35">
      <c r="A74" s="9">
        <v>6600</v>
      </c>
      <c r="B74" s="9" t="s">
        <v>89</v>
      </c>
      <c r="C74" s="61"/>
      <c r="D74" s="76"/>
      <c r="E74" s="61"/>
      <c r="F74" s="76"/>
      <c r="G74" s="111"/>
    </row>
    <row r="75" spans="1:7" x14ac:dyDescent="0.35">
      <c r="A75" s="9">
        <v>6620</v>
      </c>
      <c r="B75" s="9" t="s">
        <v>90</v>
      </c>
      <c r="C75" s="61"/>
      <c r="D75" s="76"/>
      <c r="E75" s="61"/>
      <c r="F75" s="76"/>
      <c r="G75" s="111"/>
    </row>
    <row r="76" spans="1:7" s="7" customFormat="1" x14ac:dyDescent="0.35">
      <c r="A76" s="9">
        <v>6640</v>
      </c>
      <c r="B76" s="9" t="s">
        <v>91</v>
      </c>
      <c r="C76" s="61"/>
      <c r="D76" s="76"/>
      <c r="E76" s="61"/>
      <c r="F76" s="76"/>
      <c r="G76" s="111"/>
    </row>
    <row r="77" spans="1:7" x14ac:dyDescent="0.35">
      <c r="A77" s="8">
        <v>67</v>
      </c>
      <c r="B77" s="8" t="s">
        <v>92</v>
      </c>
      <c r="C77" s="57"/>
      <c r="D77" s="78"/>
      <c r="E77" s="57"/>
      <c r="F77" s="78"/>
      <c r="G77" s="111"/>
    </row>
    <row r="78" spans="1:7" x14ac:dyDescent="0.35">
      <c r="A78" s="9">
        <v>6705</v>
      </c>
      <c r="B78" s="9" t="s">
        <v>93</v>
      </c>
      <c r="C78" s="61"/>
      <c r="D78" s="76"/>
      <c r="E78" s="61"/>
      <c r="F78" s="76"/>
      <c r="G78" s="112"/>
    </row>
    <row r="79" spans="1:7" x14ac:dyDescent="0.35">
      <c r="A79" s="8">
        <v>68</v>
      </c>
      <c r="B79" s="8" t="s">
        <v>94</v>
      </c>
      <c r="C79" s="46">
        <f>C80+C81+C82+C83</f>
        <v>1368.6</v>
      </c>
      <c r="D79" s="64">
        <f>D80+D81+D82+D83</f>
        <v>1325.24</v>
      </c>
      <c r="E79" s="56">
        <f>E80+E81+E82+E83</f>
        <v>3000</v>
      </c>
      <c r="F79" s="64">
        <f>F80+F81+F82+F83</f>
        <v>2500</v>
      </c>
      <c r="G79" s="111"/>
    </row>
    <row r="80" spans="1:7" x14ac:dyDescent="0.35">
      <c r="A80" s="9">
        <v>6800</v>
      </c>
      <c r="B80" s="9" t="s">
        <v>95</v>
      </c>
      <c r="C80" s="61"/>
      <c r="D80" s="76"/>
      <c r="E80" s="61"/>
      <c r="F80" s="76"/>
      <c r="G80" s="111"/>
    </row>
    <row r="81" spans="1:7" x14ac:dyDescent="0.35">
      <c r="A81" s="9">
        <v>6820</v>
      </c>
      <c r="B81" s="9" t="s">
        <v>96</v>
      </c>
      <c r="C81" s="61"/>
      <c r="D81" s="76"/>
      <c r="E81" s="61"/>
      <c r="F81" s="76"/>
      <c r="G81" s="112"/>
    </row>
    <row r="82" spans="1:7" x14ac:dyDescent="0.35">
      <c r="A82" s="9">
        <v>6840</v>
      </c>
      <c r="B82" s="9" t="s">
        <v>97</v>
      </c>
      <c r="C82" s="61"/>
      <c r="D82" s="76"/>
      <c r="E82" s="61"/>
      <c r="F82" s="76"/>
      <c r="G82" s="111"/>
    </row>
    <row r="83" spans="1:7" s="7" customFormat="1" x14ac:dyDescent="0.35">
      <c r="A83" s="9">
        <v>6860</v>
      </c>
      <c r="B83" s="9" t="s">
        <v>98</v>
      </c>
      <c r="C83" s="61">
        <v>1368.6</v>
      </c>
      <c r="D83" s="76">
        <v>1325.24</v>
      </c>
      <c r="E83" s="61">
        <v>3000</v>
      </c>
      <c r="F83" s="76">
        <v>2500</v>
      </c>
      <c r="G83" s="111" t="s">
        <v>235</v>
      </c>
    </row>
    <row r="84" spans="1:7" s="7" customFormat="1" x14ac:dyDescent="0.35">
      <c r="A84" s="8">
        <v>69</v>
      </c>
      <c r="B84" s="8" t="s">
        <v>99</v>
      </c>
      <c r="C84" s="46">
        <f>SUM(C85:C88)</f>
        <v>0</v>
      </c>
      <c r="D84" s="64">
        <f>SUM(D85:D88)</f>
        <v>0</v>
      </c>
      <c r="E84" s="56">
        <f>SUM(E85:E88)</f>
        <v>100</v>
      </c>
      <c r="F84" s="64">
        <f>SUM(F85:F88)</f>
        <v>200</v>
      </c>
      <c r="G84" s="111"/>
    </row>
    <row r="85" spans="1:7" s="7" customFormat="1" x14ac:dyDescent="0.35">
      <c r="A85" s="95">
        <v>6900</v>
      </c>
      <c r="B85" s="95" t="s">
        <v>100</v>
      </c>
      <c r="C85" s="57"/>
      <c r="D85" s="78"/>
      <c r="E85" s="57"/>
      <c r="F85" s="78"/>
      <c r="G85" s="111"/>
    </row>
    <row r="86" spans="1:7" x14ac:dyDescent="0.35">
      <c r="A86" s="95">
        <v>6907</v>
      </c>
      <c r="B86" s="95" t="s">
        <v>101</v>
      </c>
      <c r="C86" s="61"/>
      <c r="D86" s="76"/>
      <c r="E86" s="61"/>
      <c r="F86" s="76"/>
      <c r="G86" s="111"/>
    </row>
    <row r="87" spans="1:7" x14ac:dyDescent="0.35">
      <c r="A87" s="9">
        <v>6910</v>
      </c>
      <c r="B87" s="9" t="s">
        <v>99</v>
      </c>
      <c r="C87" s="61"/>
      <c r="D87" s="76"/>
      <c r="E87" s="61"/>
      <c r="F87" s="76"/>
      <c r="G87" s="111"/>
    </row>
    <row r="88" spans="1:7" s="7" customFormat="1" x14ac:dyDescent="0.35">
      <c r="A88" s="9">
        <v>6940</v>
      </c>
      <c r="B88" s="9" t="s">
        <v>102</v>
      </c>
      <c r="C88" s="61"/>
      <c r="D88" s="76"/>
      <c r="E88" s="61">
        <v>100</v>
      </c>
      <c r="F88" s="76">
        <v>200</v>
      </c>
      <c r="G88" s="111" t="s">
        <v>236</v>
      </c>
    </row>
    <row r="89" spans="1:7" x14ac:dyDescent="0.35">
      <c r="A89" s="8">
        <v>71</v>
      </c>
      <c r="B89" s="8" t="s">
        <v>103</v>
      </c>
      <c r="C89" s="46">
        <f>SUM(C90:C95)</f>
        <v>30806.69</v>
      </c>
      <c r="D89" s="64">
        <f>SUM(D90:D95)</f>
        <v>53674</v>
      </c>
      <c r="E89" s="56">
        <f>SUM(E90:E95)</f>
        <v>45000</v>
      </c>
      <c r="F89" s="64">
        <f>SUM(F90:F95)</f>
        <v>98500</v>
      </c>
      <c r="G89" s="111"/>
    </row>
    <row r="90" spans="1:7" x14ac:dyDescent="0.35">
      <c r="A90" s="9">
        <v>7100</v>
      </c>
      <c r="B90" s="9" t="s">
        <v>104</v>
      </c>
      <c r="C90" s="61"/>
      <c r="D90" s="76">
        <v>2000</v>
      </c>
      <c r="E90" s="61"/>
      <c r="F90" s="76"/>
      <c r="G90" s="111"/>
    </row>
    <row r="91" spans="1:7" x14ac:dyDescent="0.35">
      <c r="A91" s="9">
        <v>7140</v>
      </c>
      <c r="B91" s="9" t="s">
        <v>105</v>
      </c>
      <c r="C91" s="61">
        <v>24721</v>
      </c>
      <c r="D91" s="76">
        <v>51674</v>
      </c>
      <c r="E91" s="61">
        <v>38000</v>
      </c>
      <c r="F91" s="76">
        <v>83500</v>
      </c>
      <c r="G91" s="111" t="s">
        <v>237</v>
      </c>
    </row>
    <row r="92" spans="1:7" x14ac:dyDescent="0.35">
      <c r="A92" s="9">
        <v>7141</v>
      </c>
      <c r="B92" s="9" t="s">
        <v>238</v>
      </c>
      <c r="C92" s="61">
        <v>1900</v>
      </c>
      <c r="D92" s="76"/>
      <c r="E92" s="61">
        <v>7000</v>
      </c>
      <c r="F92" s="76">
        <v>15000</v>
      </c>
      <c r="G92" s="111" t="s">
        <v>239</v>
      </c>
    </row>
    <row r="93" spans="1:7" x14ac:dyDescent="0.35">
      <c r="A93" s="9">
        <v>7145</v>
      </c>
      <c r="B93" s="9" t="s">
        <v>107</v>
      </c>
      <c r="C93" s="61">
        <v>2589.69</v>
      </c>
      <c r="D93" s="76"/>
      <c r="E93" s="61"/>
      <c r="F93" s="76"/>
      <c r="G93" s="111"/>
    </row>
    <row r="94" spans="1:7" x14ac:dyDescent="0.35">
      <c r="A94" s="9">
        <v>7150</v>
      </c>
      <c r="B94" s="9" t="s">
        <v>108</v>
      </c>
      <c r="C94" s="61">
        <v>1596</v>
      </c>
      <c r="D94" s="76"/>
      <c r="E94" s="61"/>
      <c r="F94" s="76"/>
      <c r="G94" s="112"/>
    </row>
    <row r="95" spans="1:7" s="7" customFormat="1" x14ac:dyDescent="0.35">
      <c r="A95" s="9">
        <v>7190</v>
      </c>
      <c r="B95" s="9" t="s">
        <v>109</v>
      </c>
      <c r="C95" s="61"/>
      <c r="D95" s="76"/>
      <c r="E95" s="61"/>
      <c r="F95" s="76"/>
      <c r="G95" s="111"/>
    </row>
    <row r="96" spans="1:7" x14ac:dyDescent="0.35">
      <c r="A96" s="8">
        <v>73</v>
      </c>
      <c r="B96" s="8" t="s">
        <v>110</v>
      </c>
      <c r="C96" s="46">
        <f>C97+C98+C99</f>
        <v>29860</v>
      </c>
      <c r="D96" s="64">
        <f>D97+D98+D99</f>
        <v>28850</v>
      </c>
      <c r="E96" s="56">
        <f>E97+E98+E99</f>
        <v>33000</v>
      </c>
      <c r="F96" s="64">
        <f>F97+F98+F99</f>
        <v>30000</v>
      </c>
      <c r="G96" s="111"/>
    </row>
    <row r="97" spans="1:7" x14ac:dyDescent="0.35">
      <c r="A97" s="9">
        <v>7300</v>
      </c>
      <c r="B97" s="9" t="s">
        <v>111</v>
      </c>
      <c r="C97" s="61"/>
      <c r="D97" s="76"/>
      <c r="E97" s="61"/>
      <c r="F97" s="76"/>
      <c r="G97" s="111"/>
    </row>
    <row r="98" spans="1:7" x14ac:dyDescent="0.35">
      <c r="A98" s="9">
        <v>7320</v>
      </c>
      <c r="B98" s="9" t="s">
        <v>112</v>
      </c>
      <c r="C98" s="61"/>
      <c r="D98" s="76"/>
      <c r="E98" s="61"/>
      <c r="F98" s="76"/>
      <c r="G98" s="111"/>
    </row>
    <row r="99" spans="1:7" s="7" customFormat="1" x14ac:dyDescent="0.35">
      <c r="A99" s="9">
        <v>7390</v>
      </c>
      <c r="B99" s="9" t="s">
        <v>113</v>
      </c>
      <c r="C99" s="61">
        <v>29860</v>
      </c>
      <c r="D99" s="76">
        <v>28850</v>
      </c>
      <c r="E99" s="61">
        <v>33000</v>
      </c>
      <c r="F99" s="76">
        <v>30000</v>
      </c>
      <c r="G99" s="111"/>
    </row>
    <row r="100" spans="1:7" x14ac:dyDescent="0.35">
      <c r="A100" s="8">
        <v>74</v>
      </c>
      <c r="B100" s="8" t="s">
        <v>114</v>
      </c>
      <c r="C100" s="46">
        <f>SUM(C101:C102)</f>
        <v>3400</v>
      </c>
      <c r="D100" s="64">
        <f>SUM(D101:D102)</f>
        <v>2400</v>
      </c>
      <c r="E100" s="56">
        <f>SUM(E101:E102)</f>
        <v>4000</v>
      </c>
      <c r="F100" s="64">
        <f>SUM(F101:F102)</f>
        <v>3000</v>
      </c>
      <c r="G100" s="111"/>
    </row>
    <row r="101" spans="1:7" x14ac:dyDescent="0.35">
      <c r="A101" s="9">
        <v>7400</v>
      </c>
      <c r="B101" s="9" t="s">
        <v>115</v>
      </c>
      <c r="C101" s="61">
        <v>3400</v>
      </c>
      <c r="D101" s="76">
        <v>2400</v>
      </c>
      <c r="E101" s="61">
        <v>4000</v>
      </c>
      <c r="F101" s="76">
        <v>3000</v>
      </c>
      <c r="G101" s="111" t="s">
        <v>240</v>
      </c>
    </row>
    <row r="102" spans="1:7" s="7" customFormat="1" x14ac:dyDescent="0.35">
      <c r="A102" s="9">
        <v>7430</v>
      </c>
      <c r="B102" s="9" t="s">
        <v>36</v>
      </c>
      <c r="C102" s="61"/>
      <c r="D102" s="76"/>
      <c r="E102" s="61"/>
      <c r="F102" s="76"/>
      <c r="G102" s="111"/>
    </row>
    <row r="103" spans="1:7" x14ac:dyDescent="0.35">
      <c r="A103" s="8">
        <v>75</v>
      </c>
      <c r="B103" s="8" t="s">
        <v>118</v>
      </c>
      <c r="C103" s="57"/>
      <c r="D103" s="78"/>
      <c r="E103" s="57"/>
      <c r="F103" s="78"/>
      <c r="G103" s="111"/>
    </row>
    <row r="104" spans="1:7" s="7" customFormat="1" x14ac:dyDescent="0.35">
      <c r="A104" s="9">
        <v>7500</v>
      </c>
      <c r="B104" s="9" t="s">
        <v>118</v>
      </c>
      <c r="C104" s="61"/>
      <c r="D104" s="76"/>
      <c r="E104" s="61"/>
      <c r="F104" s="76"/>
      <c r="G104" s="111"/>
    </row>
    <row r="105" spans="1:7" x14ac:dyDescent="0.35">
      <c r="A105" s="8">
        <v>77</v>
      </c>
      <c r="B105" s="8" t="s">
        <v>119</v>
      </c>
      <c r="C105" s="46">
        <f>SUM(C106:C110)</f>
        <v>1037.93</v>
      </c>
      <c r="D105" s="64">
        <f>SUM(D106:D110)</f>
        <v>862.26</v>
      </c>
      <c r="E105" s="56">
        <f>SUM(E106:E110)</f>
        <v>1300</v>
      </c>
      <c r="F105" s="64">
        <f>SUM(F106:F110)</f>
        <v>1300</v>
      </c>
      <c r="G105" s="111"/>
    </row>
    <row r="106" spans="1:7" x14ac:dyDescent="0.35">
      <c r="A106" s="9">
        <v>7710</v>
      </c>
      <c r="B106" s="9" t="s">
        <v>120</v>
      </c>
      <c r="C106" s="61"/>
      <c r="D106" s="76"/>
      <c r="E106" s="61"/>
      <c r="F106" s="76"/>
      <c r="G106" s="111"/>
    </row>
    <row r="107" spans="1:7" x14ac:dyDescent="0.35">
      <c r="A107" s="9">
        <v>7770</v>
      </c>
      <c r="B107" s="9" t="s">
        <v>121</v>
      </c>
      <c r="C107" s="61"/>
      <c r="D107" s="76"/>
      <c r="E107" s="61"/>
      <c r="F107" s="76"/>
      <c r="G107" s="111" t="s">
        <v>241</v>
      </c>
    </row>
    <row r="108" spans="1:7" x14ac:dyDescent="0.35">
      <c r="A108" s="9">
        <v>7790</v>
      </c>
      <c r="B108" s="9" t="s">
        <v>122</v>
      </c>
      <c r="C108" s="61"/>
      <c r="D108" s="76"/>
      <c r="E108" s="61"/>
      <c r="F108" s="76"/>
      <c r="G108" s="111"/>
    </row>
    <row r="109" spans="1:7" x14ac:dyDescent="0.35">
      <c r="A109" s="9">
        <v>7791</v>
      </c>
      <c r="B109" s="9" t="s">
        <v>123</v>
      </c>
      <c r="C109" s="61">
        <v>1037.93</v>
      </c>
      <c r="D109" s="76">
        <v>862.26</v>
      </c>
      <c r="E109" s="61">
        <v>1300</v>
      </c>
      <c r="F109" s="76">
        <v>1300</v>
      </c>
      <c r="G109" s="111"/>
    </row>
    <row r="110" spans="1:7" x14ac:dyDescent="0.35">
      <c r="A110" s="9">
        <v>7830</v>
      </c>
      <c r="B110" s="9" t="s">
        <v>124</v>
      </c>
      <c r="C110" s="61"/>
      <c r="D110" s="76"/>
      <c r="E110" s="61"/>
      <c r="F110" s="76"/>
      <c r="G110" s="111"/>
    </row>
    <row r="111" spans="1:7" x14ac:dyDescent="0.35">
      <c r="A111" s="88"/>
      <c r="B111" s="32" t="s">
        <v>125</v>
      </c>
      <c r="C111" s="48">
        <f>C33+C40+C45+C48+C51+C53+C59+C64+C73+C77+C79+C84+C89+C96+C100+C103+C105</f>
        <v>138263.97</v>
      </c>
      <c r="D111" s="66">
        <f>D33+D40+D45+D48+D51+D53+D59+D64+D73+D77+D79+D84+D89+D96+D100+D103+D105</f>
        <v>134257.70000000001</v>
      </c>
      <c r="E111" s="82">
        <f>E33+E40+E45+E48+E51+E53+E59+E64+E73+E77+E79+E84+E89+E96+E100+E103+E105</f>
        <v>138000</v>
      </c>
      <c r="F111" s="66">
        <f>F33+F40+F45+F48+F51+F53+F59+F64+F73+F77+F79+F84+F89+F96+F100+F103+F105</f>
        <v>186700</v>
      </c>
      <c r="G111" s="113"/>
    </row>
    <row r="112" spans="1:7" s="4" customFormat="1" x14ac:dyDescent="0.35">
      <c r="A112" s="28"/>
      <c r="B112" s="28"/>
      <c r="C112" s="86"/>
      <c r="D112" s="80"/>
      <c r="E112" s="86"/>
      <c r="F112" s="80"/>
      <c r="G112" s="111"/>
    </row>
    <row r="113" spans="1:7" x14ac:dyDescent="0.35">
      <c r="A113" s="10">
        <v>80</v>
      </c>
      <c r="B113" s="10" t="s">
        <v>126</v>
      </c>
      <c r="C113" s="47">
        <f>SUM(C114:C115)</f>
        <v>0</v>
      </c>
      <c r="D113" s="65">
        <f>SUM(D114:D115)</f>
        <v>0</v>
      </c>
      <c r="E113" s="57">
        <f>SUM(E114:E115)</f>
        <v>0</v>
      </c>
      <c r="F113" s="65">
        <f>SUM(F114:F115)</f>
        <v>0</v>
      </c>
      <c r="G113" s="111"/>
    </row>
    <row r="114" spans="1:7" x14ac:dyDescent="0.35">
      <c r="A114" s="9">
        <v>8050</v>
      </c>
      <c r="B114" s="9" t="s">
        <v>127</v>
      </c>
      <c r="C114" s="61"/>
      <c r="D114" s="76"/>
      <c r="E114" s="61"/>
      <c r="F114" s="76"/>
      <c r="G114" s="111"/>
    </row>
    <row r="115" spans="1:7" x14ac:dyDescent="0.35">
      <c r="A115" s="9">
        <v>8070</v>
      </c>
      <c r="B115" s="9" t="s">
        <v>128</v>
      </c>
      <c r="C115" s="61"/>
      <c r="D115" s="76"/>
      <c r="E115" s="61"/>
      <c r="F115" s="76"/>
      <c r="G115" s="111"/>
    </row>
    <row r="116" spans="1:7" s="4" customFormat="1" x14ac:dyDescent="0.35">
      <c r="A116" s="9"/>
      <c r="B116" s="10" t="s">
        <v>129</v>
      </c>
      <c r="C116" s="61"/>
      <c r="D116" s="76"/>
      <c r="E116" s="61"/>
      <c r="F116" s="76"/>
      <c r="G116" s="111"/>
    </row>
    <row r="117" spans="1:7" x14ac:dyDescent="0.35">
      <c r="A117" s="10">
        <v>81</v>
      </c>
      <c r="B117" s="10" t="s">
        <v>130</v>
      </c>
      <c r="C117" s="47">
        <f>SUM(C118:C119)</f>
        <v>0</v>
      </c>
      <c r="D117" s="65">
        <f>SUM(D118:D119)</f>
        <v>0</v>
      </c>
      <c r="E117" s="57">
        <f>SUM(E118:E119)</f>
        <v>0</v>
      </c>
      <c r="F117" s="65">
        <f>SUM(F118:F119)</f>
        <v>0</v>
      </c>
      <c r="G117" s="111"/>
    </row>
    <row r="118" spans="1:7" x14ac:dyDescent="0.35">
      <c r="A118" s="9">
        <v>8150</v>
      </c>
      <c r="B118" s="9" t="s">
        <v>131</v>
      </c>
      <c r="C118" s="61"/>
      <c r="D118" s="76"/>
      <c r="E118" s="58"/>
      <c r="F118" s="76"/>
      <c r="G118" s="116"/>
    </row>
    <row r="119" spans="1:7" x14ac:dyDescent="0.35">
      <c r="A119" s="9">
        <v>8170</v>
      </c>
      <c r="B119" s="9" t="s">
        <v>132</v>
      </c>
      <c r="C119" s="61"/>
      <c r="D119" s="76"/>
      <c r="E119" s="58"/>
      <c r="F119" s="76"/>
      <c r="G119" s="91"/>
    </row>
    <row r="120" spans="1:7" x14ac:dyDescent="0.35">
      <c r="A120" s="9"/>
      <c r="B120" s="10" t="s">
        <v>133</v>
      </c>
      <c r="C120" s="58">
        <f>SUM(C118:C119)</f>
        <v>0</v>
      </c>
      <c r="D120" s="68">
        <f>SUM(D118:D119)</f>
        <v>0</v>
      </c>
      <c r="E120" s="58">
        <f>SUM(E118:E119)</f>
        <v>0</v>
      </c>
      <c r="F120" s="68">
        <f>SUM(F118:F119)</f>
        <v>0</v>
      </c>
      <c r="G120" s="91"/>
    </row>
    <row r="121" spans="1:7" x14ac:dyDescent="0.35">
      <c r="A121" s="3"/>
      <c r="B121" s="74"/>
      <c r="C121" s="61"/>
      <c r="D121" s="76"/>
      <c r="E121" s="58"/>
      <c r="F121" s="76"/>
      <c r="G121" s="91"/>
    </row>
    <row r="122" spans="1:7" x14ac:dyDescent="0.35">
      <c r="A122" s="32"/>
      <c r="B122" s="32" t="s">
        <v>134</v>
      </c>
      <c r="C122" s="48">
        <f>SUM(C31-C111+C116-C120)</f>
        <v>-73474.47</v>
      </c>
      <c r="D122" s="66">
        <f>SUM(D31-D111+D116-D120)</f>
        <v>-70120.200000000012</v>
      </c>
      <c r="E122" s="48">
        <f>SUM(E31-E111+E116-E120)</f>
        <v>-81500</v>
      </c>
      <c r="F122" s="66">
        <f>SUM(F31-F111+F116-F120)</f>
        <v>-128200</v>
      </c>
      <c r="G122" s="92"/>
    </row>
    <row r="125" spans="1:7" x14ac:dyDescent="0.35">
      <c r="C125" s="69"/>
      <c r="D125" s="69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G123"/>
  <sheetViews>
    <sheetView zoomScaleNormal="100" workbookViewId="0">
      <pane xSplit="2" ySplit="1" topLeftCell="C93" activePane="bottomRight" state="frozen"/>
      <selection pane="topRight" activeCell="F6" sqref="F6"/>
      <selection pane="bottomLeft" activeCell="F6" sqref="F6"/>
      <selection pane="bottomRight" activeCell="F116" sqref="F116"/>
    </sheetView>
  </sheetViews>
  <sheetFormatPr baseColWidth="10" defaultColWidth="11.453125" defaultRowHeight="14.5" x14ac:dyDescent="0.35"/>
  <cols>
    <col min="1" max="1" width="5" customWidth="1"/>
    <col min="2" max="2" width="38.1796875" customWidth="1"/>
    <col min="3" max="3" width="13.453125" style="70" customWidth="1"/>
    <col min="4" max="4" width="14.453125" customWidth="1"/>
    <col min="5" max="6" width="14.453125" style="70" customWidth="1"/>
    <col min="7" max="7" width="33.1796875" bestFit="1" customWidth="1"/>
    <col min="8" max="13" width="11.453125" customWidth="1"/>
  </cols>
  <sheetData>
    <row r="1" spans="1:7" ht="26.5" thickBot="1" x14ac:dyDescent="0.4">
      <c r="A1" s="15" t="s">
        <v>242</v>
      </c>
      <c r="B1" s="17"/>
      <c r="C1" s="98" t="s">
        <v>1</v>
      </c>
      <c r="D1" s="130" t="s">
        <v>2</v>
      </c>
      <c r="E1" s="85" t="s">
        <v>3</v>
      </c>
      <c r="F1" s="73" t="s">
        <v>4</v>
      </c>
      <c r="G1" s="35" t="s">
        <v>5</v>
      </c>
    </row>
    <row r="2" spans="1:7" s="7" customFormat="1" x14ac:dyDescent="0.35">
      <c r="A2" s="11">
        <v>30</v>
      </c>
      <c r="B2" s="12" t="s">
        <v>136</v>
      </c>
      <c r="C2" s="60">
        <f>SUM(C3:C8)</f>
        <v>235028</v>
      </c>
      <c r="D2" s="132">
        <f>SUM(D3:D8)</f>
        <v>250640</v>
      </c>
      <c r="E2" s="60">
        <f>SUM(E3:E8)</f>
        <v>260000</v>
      </c>
      <c r="F2" s="75">
        <f>SUM(F3:F8)</f>
        <v>240000</v>
      </c>
      <c r="G2" s="34"/>
    </row>
    <row r="3" spans="1:7" x14ac:dyDescent="0.35">
      <c r="A3" s="2">
        <v>3000</v>
      </c>
      <c r="B3" s="9" t="s">
        <v>7</v>
      </c>
      <c r="C3" s="61">
        <v>235028</v>
      </c>
      <c r="D3" s="53">
        <v>250640</v>
      </c>
      <c r="E3" s="61">
        <v>260000</v>
      </c>
      <c r="F3" s="76">
        <v>240000</v>
      </c>
      <c r="G3" s="23"/>
    </row>
    <row r="4" spans="1:7" x14ac:dyDescent="0.35">
      <c r="A4" s="2">
        <v>3001</v>
      </c>
      <c r="B4" s="9" t="s">
        <v>8</v>
      </c>
      <c r="C4" s="61"/>
      <c r="D4" s="53"/>
      <c r="E4" s="61"/>
      <c r="F4" s="76"/>
      <c r="G4" s="18"/>
    </row>
    <row r="5" spans="1:7" x14ac:dyDescent="0.35">
      <c r="A5" s="2">
        <v>3002</v>
      </c>
      <c r="B5" s="9" t="s">
        <v>9</v>
      </c>
      <c r="C5" s="61"/>
      <c r="D5" s="53"/>
      <c r="E5" s="61"/>
      <c r="F5" s="76"/>
      <c r="G5" s="18"/>
    </row>
    <row r="6" spans="1:7" x14ac:dyDescent="0.35">
      <c r="A6" s="2">
        <v>3020</v>
      </c>
      <c r="B6" s="9" t="s">
        <v>11</v>
      </c>
      <c r="C6" s="61"/>
      <c r="D6" s="53"/>
      <c r="E6" s="61"/>
      <c r="F6" s="76"/>
      <c r="G6" s="18"/>
    </row>
    <row r="7" spans="1:7" x14ac:dyDescent="0.35">
      <c r="A7" s="2">
        <v>3030</v>
      </c>
      <c r="B7" s="9" t="s">
        <v>13</v>
      </c>
      <c r="C7" s="61"/>
      <c r="D7" s="53"/>
      <c r="E7" s="61"/>
      <c r="F7" s="76"/>
      <c r="G7" s="18"/>
    </row>
    <row r="8" spans="1:7" x14ac:dyDescent="0.35">
      <c r="A8" s="2">
        <v>3063</v>
      </c>
      <c r="B8" s="9" t="s">
        <v>15</v>
      </c>
      <c r="C8" s="61"/>
      <c r="D8" s="53"/>
      <c r="E8" s="61"/>
      <c r="F8" s="76"/>
      <c r="G8" s="18"/>
    </row>
    <row r="9" spans="1:7" s="7" customFormat="1" x14ac:dyDescent="0.35">
      <c r="A9" s="6">
        <v>32</v>
      </c>
      <c r="B9" s="8" t="s">
        <v>142</v>
      </c>
      <c r="C9" s="56">
        <f>SUM(C10:C15)</f>
        <v>137166</v>
      </c>
      <c r="D9" s="50">
        <f>SUM(D10:D15)</f>
        <v>176024</v>
      </c>
      <c r="E9" s="56">
        <f>SUM(E10:E15)</f>
        <v>147000</v>
      </c>
      <c r="F9" s="77">
        <f>SUM(F10:F15)</f>
        <v>192000</v>
      </c>
      <c r="G9" s="19"/>
    </row>
    <row r="10" spans="1:7" x14ac:dyDescent="0.35">
      <c r="A10" s="2">
        <v>3202</v>
      </c>
      <c r="B10" s="9" t="s">
        <v>17</v>
      </c>
      <c r="C10" s="61">
        <v>7200</v>
      </c>
      <c r="D10" s="53">
        <v>7250</v>
      </c>
      <c r="E10" s="61">
        <v>7000</v>
      </c>
      <c r="F10" s="76">
        <v>7000</v>
      </c>
      <c r="G10" s="18"/>
    </row>
    <row r="11" spans="1:7" x14ac:dyDescent="0.35">
      <c r="A11" s="2">
        <v>3203</v>
      </c>
      <c r="B11" s="9" t="s">
        <v>18</v>
      </c>
      <c r="C11" s="61">
        <v>81120</v>
      </c>
      <c r="D11" s="53">
        <v>106915</v>
      </c>
      <c r="E11" s="61">
        <v>85000</v>
      </c>
      <c r="F11" s="76">
        <v>90000</v>
      </c>
      <c r="G11" s="18" t="s">
        <v>243</v>
      </c>
    </row>
    <row r="12" spans="1:7" x14ac:dyDescent="0.35">
      <c r="A12" s="2">
        <v>3204</v>
      </c>
      <c r="B12" s="9" t="s">
        <v>19</v>
      </c>
      <c r="C12" s="61">
        <v>44096</v>
      </c>
      <c r="D12" s="53">
        <v>31139</v>
      </c>
      <c r="E12" s="61">
        <v>35000</v>
      </c>
      <c r="F12" s="76">
        <v>35000</v>
      </c>
      <c r="G12" s="18"/>
    </row>
    <row r="13" spans="1:7" x14ac:dyDescent="0.35">
      <c r="A13" s="2">
        <v>3205</v>
      </c>
      <c r="B13" s="9" t="s">
        <v>21</v>
      </c>
      <c r="C13" s="61"/>
      <c r="D13" s="53"/>
      <c r="E13" s="61"/>
      <c r="F13" s="76"/>
      <c r="G13" s="18"/>
    </row>
    <row r="14" spans="1:7" x14ac:dyDescent="0.35">
      <c r="A14" s="2">
        <v>3209</v>
      </c>
      <c r="B14" s="9" t="s">
        <v>22</v>
      </c>
      <c r="C14" s="61">
        <v>230</v>
      </c>
      <c r="D14" s="53">
        <v>1520</v>
      </c>
      <c r="E14" s="61">
        <v>0</v>
      </c>
      <c r="F14" s="76">
        <v>0</v>
      </c>
      <c r="G14" s="18"/>
    </row>
    <row r="15" spans="1:7" x14ac:dyDescent="0.35">
      <c r="A15" s="2">
        <v>3210</v>
      </c>
      <c r="B15" s="9" t="s">
        <v>23</v>
      </c>
      <c r="C15" s="61">
        <v>4520</v>
      </c>
      <c r="D15" s="53">
        <v>29200</v>
      </c>
      <c r="E15" s="61">
        <v>20000</v>
      </c>
      <c r="F15" s="76">
        <v>60000</v>
      </c>
      <c r="G15" s="18" t="s">
        <v>244</v>
      </c>
    </row>
    <row r="16" spans="1:7" s="7" customFormat="1" x14ac:dyDescent="0.35">
      <c r="A16" s="6">
        <v>34</v>
      </c>
      <c r="B16" s="8" t="s">
        <v>24</v>
      </c>
      <c r="C16" s="56">
        <f>C17</f>
        <v>0</v>
      </c>
      <c r="D16" s="50">
        <f>D17</f>
        <v>0</v>
      </c>
      <c r="E16" s="56">
        <f>E17</f>
        <v>0</v>
      </c>
      <c r="F16" s="77">
        <f>SUM(F17)</f>
        <v>0</v>
      </c>
      <c r="G16" s="19"/>
    </row>
    <row r="17" spans="1:7" x14ac:dyDescent="0.35">
      <c r="A17" s="2">
        <v>3410</v>
      </c>
      <c r="B17" s="9" t="s">
        <v>25</v>
      </c>
      <c r="C17" s="61"/>
      <c r="D17" s="53"/>
      <c r="E17" s="61"/>
      <c r="F17" s="76"/>
      <c r="G17" s="18"/>
    </row>
    <row r="18" spans="1:7" s="4" customFormat="1" x14ac:dyDescent="0.35">
      <c r="A18" s="6">
        <v>36</v>
      </c>
      <c r="B18" s="8" t="s">
        <v>27</v>
      </c>
      <c r="C18" s="57">
        <f>SUM(C19:C21)</f>
        <v>0</v>
      </c>
      <c r="D18" s="51">
        <f>SUM(D19:D21)</f>
        <v>0</v>
      </c>
      <c r="E18" s="57">
        <f>SUM(E19:E21)</f>
        <v>0</v>
      </c>
      <c r="F18" s="78">
        <f>SUM(F19:F21)</f>
        <v>0</v>
      </c>
      <c r="G18" s="20"/>
    </row>
    <row r="19" spans="1:7" x14ac:dyDescent="0.35">
      <c r="A19" s="2">
        <v>3600</v>
      </c>
      <c r="B19" s="9" t="s">
        <v>28</v>
      </c>
      <c r="C19" s="61"/>
      <c r="D19" s="53"/>
      <c r="E19" s="61"/>
      <c r="F19" s="76"/>
      <c r="G19" s="18"/>
    </row>
    <row r="20" spans="1:7" x14ac:dyDescent="0.35">
      <c r="A20" s="2">
        <v>3601</v>
      </c>
      <c r="B20" s="9" t="s">
        <v>29</v>
      </c>
      <c r="C20" s="61"/>
      <c r="D20" s="53"/>
      <c r="E20" s="61"/>
      <c r="F20" s="76"/>
      <c r="G20" s="18"/>
    </row>
    <row r="21" spans="1:7" x14ac:dyDescent="0.35">
      <c r="A21" s="2">
        <v>3605</v>
      </c>
      <c r="B21" s="9" t="s">
        <v>30</v>
      </c>
      <c r="C21" s="61"/>
      <c r="D21" s="53"/>
      <c r="E21" s="61"/>
      <c r="F21" s="76"/>
      <c r="G21" s="18"/>
    </row>
    <row r="22" spans="1:7" x14ac:dyDescent="0.35">
      <c r="A22" s="1">
        <v>39</v>
      </c>
      <c r="B22" s="10" t="s">
        <v>31</v>
      </c>
      <c r="C22" s="57">
        <f>SUM(C23:C30)</f>
        <v>43964.19</v>
      </c>
      <c r="D22" s="51">
        <f>SUM(D23:D30)</f>
        <v>41522.449999999997</v>
      </c>
      <c r="E22" s="57">
        <f>SUM(E23:E30)</f>
        <v>55000</v>
      </c>
      <c r="F22" s="78">
        <f>SUM(F23:F30)</f>
        <v>42000</v>
      </c>
      <c r="G22" s="18"/>
    </row>
    <row r="23" spans="1:7" x14ac:dyDescent="0.35">
      <c r="A23" s="2">
        <v>3900</v>
      </c>
      <c r="B23" s="9" t="s">
        <v>32</v>
      </c>
      <c r="C23" s="61"/>
      <c r="D23" s="53"/>
      <c r="E23" s="61"/>
      <c r="F23" s="76"/>
      <c r="G23" s="18"/>
    </row>
    <row r="24" spans="1:7" x14ac:dyDescent="0.35">
      <c r="A24" s="2">
        <v>3901</v>
      </c>
      <c r="B24" s="9" t="s">
        <v>33</v>
      </c>
      <c r="C24" s="61"/>
      <c r="D24" s="53"/>
      <c r="E24" s="61"/>
      <c r="F24" s="76"/>
      <c r="G24" s="18"/>
    </row>
    <row r="25" spans="1:7" x14ac:dyDescent="0.35">
      <c r="A25" s="2">
        <v>3902</v>
      </c>
      <c r="B25" s="9" t="s">
        <v>34</v>
      </c>
      <c r="C25" s="61">
        <v>20303.189999999999</v>
      </c>
      <c r="D25" s="53">
        <v>19000.45</v>
      </c>
      <c r="E25" s="61">
        <v>30000</v>
      </c>
      <c r="F25" s="76">
        <v>20000</v>
      </c>
      <c r="G25" s="18"/>
    </row>
    <row r="26" spans="1:7" x14ac:dyDescent="0.35">
      <c r="A26" s="2">
        <v>3903</v>
      </c>
      <c r="B26" s="9" t="s">
        <v>35</v>
      </c>
      <c r="C26" s="61">
        <v>9110</v>
      </c>
      <c r="D26" s="53">
        <v>20800</v>
      </c>
      <c r="E26" s="61">
        <v>10000</v>
      </c>
      <c r="F26" s="76">
        <v>15000</v>
      </c>
      <c r="G26" s="18"/>
    </row>
    <row r="27" spans="1:7" x14ac:dyDescent="0.35">
      <c r="A27" s="2">
        <v>3904</v>
      </c>
      <c r="B27" s="9" t="s">
        <v>36</v>
      </c>
      <c r="C27" s="61">
        <v>8551</v>
      </c>
      <c r="D27" s="53">
        <v>1000</v>
      </c>
      <c r="E27" s="61">
        <v>5000</v>
      </c>
      <c r="F27" s="76">
        <v>2000</v>
      </c>
      <c r="G27" s="18"/>
    </row>
    <row r="28" spans="1:7" x14ac:dyDescent="0.35">
      <c r="A28" s="2">
        <v>3909</v>
      </c>
      <c r="B28" s="9" t="s">
        <v>37</v>
      </c>
      <c r="C28" s="61">
        <v>6000</v>
      </c>
      <c r="D28" s="53">
        <v>722</v>
      </c>
      <c r="E28" s="61">
        <v>10000</v>
      </c>
      <c r="F28" s="76">
        <v>5000</v>
      </c>
      <c r="G28" s="18" t="s">
        <v>245</v>
      </c>
    </row>
    <row r="29" spans="1:7" x14ac:dyDescent="0.35">
      <c r="A29" s="2">
        <v>3920</v>
      </c>
      <c r="B29" s="9" t="s">
        <v>38</v>
      </c>
      <c r="C29" s="61"/>
      <c r="D29" s="53"/>
      <c r="E29" s="61"/>
      <c r="F29" s="76"/>
      <c r="G29" s="18"/>
    </row>
    <row r="30" spans="1:7" x14ac:dyDescent="0.35">
      <c r="A30" s="2">
        <v>3930</v>
      </c>
      <c r="B30" s="9" t="s">
        <v>40</v>
      </c>
      <c r="C30" s="61"/>
      <c r="D30" s="53"/>
      <c r="E30" s="61"/>
      <c r="F30" s="76"/>
      <c r="G30" s="18"/>
    </row>
    <row r="31" spans="1:7" ht="15" thickBot="1" x14ac:dyDescent="0.4">
      <c r="A31" s="29"/>
      <c r="B31" s="32" t="s">
        <v>42</v>
      </c>
      <c r="C31" s="82">
        <f>C2+C9+C16+C22+C18</f>
        <v>416158.19</v>
      </c>
      <c r="D31" s="52">
        <f>D2+D9+D16+D22+D18</f>
        <v>468186.45</v>
      </c>
      <c r="E31" s="82">
        <f>E2+E9+E16+E22+E18</f>
        <v>462000</v>
      </c>
      <c r="F31" s="79">
        <f>SUM(F2+F9+F16+F18+F22)</f>
        <v>474000</v>
      </c>
      <c r="G31" s="31"/>
    </row>
    <row r="32" spans="1:7" ht="15" thickTop="1" x14ac:dyDescent="0.35">
      <c r="A32" s="13"/>
      <c r="B32" s="28"/>
      <c r="C32" s="86"/>
      <c r="D32" s="133"/>
      <c r="E32" s="86"/>
      <c r="F32" s="80"/>
      <c r="G32" s="27"/>
    </row>
    <row r="33" spans="1:7" s="7" customFormat="1" x14ac:dyDescent="0.35">
      <c r="A33" s="6">
        <v>43</v>
      </c>
      <c r="B33" s="8" t="s">
        <v>43</v>
      </c>
      <c r="C33" s="56">
        <f>SUM(C34:C39)</f>
        <v>168419</v>
      </c>
      <c r="D33" s="50">
        <f>SUM(D34:D39)</f>
        <v>205791.5</v>
      </c>
      <c r="E33" s="56">
        <f>SUM(E34:E39)</f>
        <v>188000</v>
      </c>
      <c r="F33" s="77">
        <f>SUM(F34:F39)</f>
        <v>177000</v>
      </c>
      <c r="G33" s="19"/>
    </row>
    <row r="34" spans="1:7" x14ac:dyDescent="0.35">
      <c r="A34" s="2">
        <v>4300</v>
      </c>
      <c r="B34" s="9" t="s">
        <v>44</v>
      </c>
      <c r="C34" s="61">
        <v>160960</v>
      </c>
      <c r="D34" s="53">
        <v>199520</v>
      </c>
      <c r="E34" s="61">
        <v>180000</v>
      </c>
      <c r="F34" s="76">
        <v>170000</v>
      </c>
      <c r="G34" s="18"/>
    </row>
    <row r="35" spans="1:7" x14ac:dyDescent="0.35">
      <c r="A35" s="2">
        <v>4301</v>
      </c>
      <c r="B35" s="9" t="s">
        <v>45</v>
      </c>
      <c r="C35" s="61"/>
      <c r="D35" s="53"/>
      <c r="E35" s="61"/>
      <c r="F35" s="76"/>
      <c r="G35" s="18"/>
    </row>
    <row r="36" spans="1:7" x14ac:dyDescent="0.35">
      <c r="A36" s="2">
        <v>4330</v>
      </c>
      <c r="B36" s="9" t="s">
        <v>46</v>
      </c>
      <c r="C36" s="61"/>
      <c r="D36" s="53"/>
      <c r="E36" s="61"/>
      <c r="F36" s="76"/>
      <c r="G36" s="18"/>
    </row>
    <row r="37" spans="1:7" x14ac:dyDescent="0.35">
      <c r="A37" s="2">
        <v>4340</v>
      </c>
      <c r="B37" s="9" t="s">
        <v>47</v>
      </c>
      <c r="C37" s="61">
        <v>6705</v>
      </c>
      <c r="D37" s="53">
        <v>6092.5</v>
      </c>
      <c r="E37" s="61">
        <v>8000</v>
      </c>
      <c r="F37" s="76">
        <v>7000</v>
      </c>
      <c r="G37" s="18"/>
    </row>
    <row r="38" spans="1:7" x14ac:dyDescent="0.35">
      <c r="A38" s="2">
        <v>4341</v>
      </c>
      <c r="B38" s="9" t="s">
        <v>48</v>
      </c>
      <c r="C38" s="61">
        <v>754</v>
      </c>
      <c r="D38" s="53">
        <v>179</v>
      </c>
      <c r="E38" s="61"/>
      <c r="F38" s="76"/>
      <c r="G38" s="18"/>
    </row>
    <row r="39" spans="1:7" x14ac:dyDescent="0.35">
      <c r="A39" s="2">
        <v>4342</v>
      </c>
      <c r="B39" s="9" t="s">
        <v>50</v>
      </c>
      <c r="C39" s="61"/>
      <c r="D39" s="53"/>
      <c r="E39" s="61"/>
      <c r="F39" s="76"/>
      <c r="G39" s="18"/>
    </row>
    <row r="40" spans="1:7" s="7" customFormat="1" x14ac:dyDescent="0.35">
      <c r="A40" s="6">
        <v>45</v>
      </c>
      <c r="B40" s="8" t="s">
        <v>51</v>
      </c>
      <c r="C40" s="56">
        <f>SUM(C41:C44)</f>
        <v>0</v>
      </c>
      <c r="D40" s="50">
        <f>SUM(D41:D44)</f>
        <v>0</v>
      </c>
      <c r="E40" s="56">
        <f>SUM(E41:E44)</f>
        <v>0</v>
      </c>
      <c r="F40" s="77">
        <f>SUM(F41:F44)</f>
        <v>0</v>
      </c>
      <c r="G40" s="19"/>
    </row>
    <row r="41" spans="1:7" x14ac:dyDescent="0.35">
      <c r="A41" s="2">
        <v>4500</v>
      </c>
      <c r="B41" s="9" t="s">
        <v>52</v>
      </c>
      <c r="C41" s="61"/>
      <c r="D41" s="53"/>
      <c r="E41" s="61"/>
      <c r="F41" s="76"/>
      <c r="G41" s="18"/>
    </row>
    <row r="42" spans="1:7" x14ac:dyDescent="0.35">
      <c r="A42" s="2">
        <v>4510</v>
      </c>
      <c r="B42" s="9" t="s">
        <v>53</v>
      </c>
      <c r="C42" s="61"/>
      <c r="D42" s="53"/>
      <c r="E42" s="61"/>
      <c r="F42" s="76"/>
      <c r="G42" s="18"/>
    </row>
    <row r="43" spans="1:7" x14ac:dyDescent="0.35">
      <c r="A43" s="2">
        <v>4520</v>
      </c>
      <c r="B43" s="9" t="s">
        <v>54</v>
      </c>
      <c r="C43" s="61"/>
      <c r="D43" s="53"/>
      <c r="E43" s="61">
        <v>0</v>
      </c>
      <c r="F43" s="76">
        <v>0</v>
      </c>
      <c r="G43" s="18"/>
    </row>
    <row r="44" spans="1:7" x14ac:dyDescent="0.35">
      <c r="A44" s="2">
        <v>4531</v>
      </c>
      <c r="B44" s="9" t="s">
        <v>55</v>
      </c>
      <c r="C44" s="61"/>
      <c r="D44" s="53"/>
      <c r="E44" s="61"/>
      <c r="F44" s="76"/>
      <c r="G44" s="18"/>
    </row>
    <row r="45" spans="1:7" s="7" customFormat="1" x14ac:dyDescent="0.35">
      <c r="A45" s="6">
        <v>50</v>
      </c>
      <c r="B45" s="8" t="s">
        <v>56</v>
      </c>
      <c r="C45" s="56">
        <f>SUM(C46:C47)</f>
        <v>53165</v>
      </c>
      <c r="D45" s="50">
        <f>SUM(D46:D47)</f>
        <v>87742</v>
      </c>
      <c r="E45" s="56">
        <f>SUM(E46:E47)</f>
        <v>50000</v>
      </c>
      <c r="F45" s="77">
        <f>SUM(F46:F47)</f>
        <v>80000</v>
      </c>
      <c r="G45" s="19"/>
    </row>
    <row r="46" spans="1:7" x14ac:dyDescent="0.35">
      <c r="A46" s="2">
        <v>5000</v>
      </c>
      <c r="B46" s="9" t="s">
        <v>57</v>
      </c>
      <c r="C46" s="61">
        <v>53165</v>
      </c>
      <c r="D46" s="53">
        <v>87742</v>
      </c>
      <c r="E46" s="61">
        <v>50000</v>
      </c>
      <c r="F46" s="76">
        <v>80000</v>
      </c>
      <c r="G46" s="18" t="s">
        <v>246</v>
      </c>
    </row>
    <row r="47" spans="1:7" x14ac:dyDescent="0.35">
      <c r="A47" s="2">
        <v>5092</v>
      </c>
      <c r="B47" s="9" t="s">
        <v>58</v>
      </c>
      <c r="C47" s="61"/>
      <c r="D47" s="53"/>
      <c r="E47" s="61"/>
      <c r="F47" s="76"/>
      <c r="G47" s="18"/>
    </row>
    <row r="48" spans="1:7" s="7" customFormat="1" x14ac:dyDescent="0.35">
      <c r="A48" s="6">
        <v>55</v>
      </c>
      <c r="B48" s="8" t="s">
        <v>59</v>
      </c>
      <c r="C48" s="56">
        <f>SUM(C49:C50)</f>
        <v>0</v>
      </c>
      <c r="D48" s="50">
        <f>SUM(D49:D50)</f>
        <v>438</v>
      </c>
      <c r="E48" s="56">
        <f>SUM(E49:E50)</f>
        <v>2000</v>
      </c>
      <c r="F48" s="77">
        <f>SUM(F49:F50)</f>
        <v>2000</v>
      </c>
      <c r="G48" s="19"/>
    </row>
    <row r="49" spans="1:7" x14ac:dyDescent="0.35">
      <c r="A49" s="2">
        <v>5500</v>
      </c>
      <c r="B49" s="9" t="s">
        <v>59</v>
      </c>
      <c r="C49" s="61"/>
      <c r="D49" s="53">
        <v>0</v>
      </c>
      <c r="E49" s="61"/>
      <c r="F49" s="76"/>
      <c r="G49" s="18"/>
    </row>
    <row r="50" spans="1:7" x14ac:dyDescent="0.35">
      <c r="A50" s="2">
        <v>5990</v>
      </c>
      <c r="B50" s="9" t="s">
        <v>60</v>
      </c>
      <c r="C50" s="61"/>
      <c r="D50" s="53">
        <v>438</v>
      </c>
      <c r="E50" s="61">
        <v>2000</v>
      </c>
      <c r="F50" s="53">
        <v>2000</v>
      </c>
      <c r="G50" s="18" t="s">
        <v>247</v>
      </c>
    </row>
    <row r="51" spans="1:7" s="7" customFormat="1" x14ac:dyDescent="0.35">
      <c r="A51" s="6">
        <v>62</v>
      </c>
      <c r="B51" s="8" t="s">
        <v>61</v>
      </c>
      <c r="C51" s="56">
        <f>C52</f>
        <v>0</v>
      </c>
      <c r="D51" s="50">
        <f>D52</f>
        <v>0</v>
      </c>
      <c r="E51" s="56">
        <f>E52</f>
        <v>0</v>
      </c>
      <c r="F51" s="77">
        <f>SUM(F52)</f>
        <v>0</v>
      </c>
      <c r="G51" s="19"/>
    </row>
    <row r="52" spans="1:7" x14ac:dyDescent="0.35">
      <c r="A52" s="2">
        <v>6250</v>
      </c>
      <c r="B52" s="9" t="s">
        <v>62</v>
      </c>
      <c r="C52" s="61"/>
      <c r="D52" s="53"/>
      <c r="E52" s="61"/>
      <c r="F52" s="76"/>
      <c r="G52" s="18"/>
    </row>
    <row r="53" spans="1:7" s="7" customFormat="1" x14ac:dyDescent="0.35">
      <c r="A53" s="6">
        <v>63</v>
      </c>
      <c r="B53" s="8" t="s">
        <v>63</v>
      </c>
      <c r="C53" s="56">
        <f>SUM(C54:C58)</f>
        <v>0</v>
      </c>
      <c r="D53" s="50">
        <f>SUM(D54:D58)</f>
        <v>1265</v>
      </c>
      <c r="E53" s="56">
        <f>SUM(E54:E58)</f>
        <v>2500</v>
      </c>
      <c r="F53" s="77">
        <f>SUM(F54:F58)</f>
        <v>1500</v>
      </c>
      <c r="G53" s="19"/>
    </row>
    <row r="54" spans="1:7" x14ac:dyDescent="0.35">
      <c r="A54" s="2">
        <v>6300</v>
      </c>
      <c r="B54" s="9" t="s">
        <v>64</v>
      </c>
      <c r="C54" s="61"/>
      <c r="D54" s="53">
        <v>1265</v>
      </c>
      <c r="E54" s="61">
        <v>2500</v>
      </c>
      <c r="F54" s="76">
        <v>1500</v>
      </c>
      <c r="G54" s="18"/>
    </row>
    <row r="55" spans="1:7" x14ac:dyDescent="0.35">
      <c r="A55" s="2">
        <v>6320</v>
      </c>
      <c r="B55" s="9" t="s">
        <v>66</v>
      </c>
      <c r="C55" s="61"/>
      <c r="D55" s="53"/>
      <c r="E55" s="61"/>
      <c r="F55" s="76"/>
      <c r="G55" s="18"/>
    </row>
    <row r="56" spans="1:7" x14ac:dyDescent="0.35">
      <c r="A56" s="2">
        <v>6340</v>
      </c>
      <c r="B56" s="9" t="s">
        <v>67</v>
      </c>
      <c r="C56" s="61"/>
      <c r="D56" s="53"/>
      <c r="E56" s="61"/>
      <c r="F56" s="76"/>
      <c r="G56" s="18"/>
    </row>
    <row r="57" spans="1:7" x14ac:dyDescent="0.35">
      <c r="A57" s="2">
        <v>6360</v>
      </c>
      <c r="B57" s="9" t="s">
        <v>68</v>
      </c>
      <c r="C57" s="61"/>
      <c r="D57" s="53"/>
      <c r="E57" s="61"/>
      <c r="F57" s="76"/>
      <c r="G57" s="18"/>
    </row>
    <row r="58" spans="1:7" x14ac:dyDescent="0.35">
      <c r="A58" s="2">
        <v>6390</v>
      </c>
      <c r="B58" s="9" t="s">
        <v>69</v>
      </c>
      <c r="C58" s="61"/>
      <c r="D58" s="53"/>
      <c r="E58" s="61"/>
      <c r="F58" s="76"/>
      <c r="G58" s="18"/>
    </row>
    <row r="59" spans="1:7" s="7" customFormat="1" x14ac:dyDescent="0.35">
      <c r="A59" s="6">
        <v>64</v>
      </c>
      <c r="B59" s="8" t="s">
        <v>70</v>
      </c>
      <c r="C59" s="56">
        <f>SUM(C60:C63)</f>
        <v>126995.7</v>
      </c>
      <c r="D59" s="50">
        <f>SUM(D60:D63)</f>
        <v>150259</v>
      </c>
      <c r="E59" s="56">
        <f>SUM(E60:E63)</f>
        <v>165000</v>
      </c>
      <c r="F59" s="77">
        <f>SUM(F60:F63)</f>
        <v>115000</v>
      </c>
      <c r="G59" s="19"/>
    </row>
    <row r="60" spans="1:7" x14ac:dyDescent="0.35">
      <c r="A60" s="2">
        <v>6400</v>
      </c>
      <c r="B60" s="9" t="s">
        <v>71</v>
      </c>
      <c r="C60" s="61"/>
      <c r="D60" s="53"/>
      <c r="E60" s="61"/>
      <c r="F60" s="76"/>
      <c r="G60" s="18"/>
    </row>
    <row r="61" spans="1:7" x14ac:dyDescent="0.35">
      <c r="A61" s="2">
        <v>6440</v>
      </c>
      <c r="B61" s="9" t="s">
        <v>72</v>
      </c>
      <c r="C61" s="61">
        <v>38642.699999999997</v>
      </c>
      <c r="D61" s="53">
        <v>38780</v>
      </c>
      <c r="E61" s="61">
        <v>50000</v>
      </c>
      <c r="F61" s="76">
        <v>50000</v>
      </c>
      <c r="G61" s="18"/>
    </row>
    <row r="62" spans="1:7" x14ac:dyDescent="0.35">
      <c r="A62" s="2">
        <v>6470</v>
      </c>
      <c r="B62" s="9" t="s">
        <v>73</v>
      </c>
      <c r="C62" s="61">
        <v>88353</v>
      </c>
      <c r="D62" s="53">
        <v>111479</v>
      </c>
      <c r="E62" s="61">
        <v>115000</v>
      </c>
      <c r="F62" s="76">
        <v>65000</v>
      </c>
      <c r="G62" s="18" t="s">
        <v>248</v>
      </c>
    </row>
    <row r="63" spans="1:7" x14ac:dyDescent="0.35">
      <c r="A63" s="2">
        <v>6490</v>
      </c>
      <c r="B63" s="9" t="s">
        <v>75</v>
      </c>
      <c r="C63" s="61"/>
      <c r="D63" s="53"/>
      <c r="E63" s="61"/>
      <c r="F63" s="76"/>
      <c r="G63" s="18"/>
    </row>
    <row r="64" spans="1:7" s="7" customFormat="1" x14ac:dyDescent="0.35">
      <c r="A64" s="6">
        <v>65</v>
      </c>
      <c r="B64" s="8" t="s">
        <v>77</v>
      </c>
      <c r="C64" s="56">
        <f>SUM(C65:C72)</f>
        <v>45361.460000000006</v>
      </c>
      <c r="D64" s="50">
        <f>SUM(D65:D72)</f>
        <v>51183.39</v>
      </c>
      <c r="E64" s="56">
        <f>SUM(E65:E72)</f>
        <v>56000</v>
      </c>
      <c r="F64" s="77">
        <f>SUM(F65:F72)</f>
        <v>58000</v>
      </c>
      <c r="G64" s="19"/>
    </row>
    <row r="65" spans="1:7" x14ac:dyDescent="0.35">
      <c r="A65" s="2">
        <v>6520</v>
      </c>
      <c r="B65" s="9" t="s">
        <v>78</v>
      </c>
      <c r="C65" s="61"/>
      <c r="D65" s="53"/>
      <c r="E65" s="61"/>
      <c r="F65" s="76"/>
      <c r="G65" s="18"/>
    </row>
    <row r="66" spans="1:7" x14ac:dyDescent="0.35">
      <c r="A66" s="2">
        <v>6550</v>
      </c>
      <c r="B66" s="9" t="s">
        <v>79</v>
      </c>
      <c r="C66" s="61">
        <v>12267</v>
      </c>
      <c r="D66" s="53">
        <v>2833.63</v>
      </c>
      <c r="E66" s="61">
        <v>15000</v>
      </c>
      <c r="F66" s="76">
        <v>15000</v>
      </c>
      <c r="G66" s="18" t="s">
        <v>249</v>
      </c>
    </row>
    <row r="67" spans="1:7" x14ac:dyDescent="0.35">
      <c r="A67" s="2">
        <v>6551</v>
      </c>
      <c r="B67" s="9" t="s">
        <v>80</v>
      </c>
      <c r="C67" s="61"/>
      <c r="D67" s="53"/>
      <c r="E67" s="61"/>
      <c r="F67" s="76"/>
      <c r="G67" s="18"/>
    </row>
    <row r="68" spans="1:7" x14ac:dyDescent="0.35">
      <c r="A68" s="2">
        <v>6552</v>
      </c>
      <c r="B68" s="9" t="s">
        <v>82</v>
      </c>
      <c r="C68" s="61"/>
      <c r="D68" s="53"/>
      <c r="E68" s="61"/>
      <c r="F68" s="76"/>
      <c r="G68" s="18"/>
    </row>
    <row r="69" spans="1:7" x14ac:dyDescent="0.35">
      <c r="A69" s="2">
        <v>6553</v>
      </c>
      <c r="B69" s="2" t="s">
        <v>83</v>
      </c>
      <c r="C69" s="61"/>
      <c r="D69" s="53"/>
      <c r="E69" s="61"/>
      <c r="F69" s="76"/>
      <c r="G69" s="18"/>
    </row>
    <row r="70" spans="1:7" x14ac:dyDescent="0.35">
      <c r="A70" s="2">
        <v>6560</v>
      </c>
      <c r="B70" s="9" t="s">
        <v>85</v>
      </c>
      <c r="C70" s="61">
        <v>6868.83</v>
      </c>
      <c r="D70" s="53">
        <v>9353.2199999999993</v>
      </c>
      <c r="E70" s="61">
        <v>8000</v>
      </c>
      <c r="F70" s="76">
        <v>10000</v>
      </c>
      <c r="G70" s="18"/>
    </row>
    <row r="71" spans="1:7" x14ac:dyDescent="0.35">
      <c r="A71" s="2">
        <v>6561</v>
      </c>
      <c r="B71" s="9" t="s">
        <v>86</v>
      </c>
      <c r="C71" s="61">
        <v>2227.8000000000002</v>
      </c>
      <c r="D71" s="53">
        <v>9884.75</v>
      </c>
      <c r="E71" s="61">
        <v>8000</v>
      </c>
      <c r="F71" s="76">
        <v>8000</v>
      </c>
      <c r="G71" s="18"/>
    </row>
    <row r="72" spans="1:7" s="7" customFormat="1" x14ac:dyDescent="0.35">
      <c r="A72" s="2">
        <v>6570</v>
      </c>
      <c r="B72" s="9" t="s">
        <v>87</v>
      </c>
      <c r="C72" s="61">
        <v>23997.83</v>
      </c>
      <c r="D72" s="53">
        <v>29111.79</v>
      </c>
      <c r="E72" s="61">
        <v>25000</v>
      </c>
      <c r="F72" s="76">
        <v>25000</v>
      </c>
      <c r="G72" s="21" t="s">
        <v>250</v>
      </c>
    </row>
    <row r="73" spans="1:7" x14ac:dyDescent="0.35">
      <c r="A73" s="6">
        <v>66</v>
      </c>
      <c r="B73" s="8" t="s">
        <v>88</v>
      </c>
      <c r="C73" s="56">
        <f>C74+C75+C76</f>
        <v>0</v>
      </c>
      <c r="D73" s="50">
        <f>D74+D75+D76</f>
        <v>0</v>
      </c>
      <c r="E73" s="56">
        <f>E74+E75+E76</f>
        <v>0</v>
      </c>
      <c r="F73" s="77">
        <f>SUM(F74:F76)</f>
        <v>0</v>
      </c>
      <c r="G73" s="18"/>
    </row>
    <row r="74" spans="1:7" x14ac:dyDescent="0.35">
      <c r="A74" s="2">
        <v>6600</v>
      </c>
      <c r="B74" s="9" t="s">
        <v>89</v>
      </c>
      <c r="C74" s="61"/>
      <c r="D74" s="53"/>
      <c r="E74" s="61"/>
      <c r="F74" s="76"/>
      <c r="G74" s="18"/>
    </row>
    <row r="75" spans="1:7" x14ac:dyDescent="0.35">
      <c r="A75" s="2">
        <v>6620</v>
      </c>
      <c r="B75" s="9" t="s">
        <v>90</v>
      </c>
      <c r="C75" s="61"/>
      <c r="D75" s="53"/>
      <c r="E75" s="61"/>
      <c r="F75" s="76"/>
      <c r="G75" s="18"/>
    </row>
    <row r="76" spans="1:7" s="7" customFormat="1" x14ac:dyDescent="0.35">
      <c r="A76" s="2">
        <v>6640</v>
      </c>
      <c r="B76" s="9" t="s">
        <v>91</v>
      </c>
      <c r="C76" s="61"/>
      <c r="D76" s="53"/>
      <c r="E76" s="61"/>
      <c r="F76" s="76"/>
      <c r="G76" s="19"/>
    </row>
    <row r="77" spans="1:7" x14ac:dyDescent="0.35">
      <c r="A77" s="6">
        <v>67</v>
      </c>
      <c r="B77" s="8" t="s">
        <v>92</v>
      </c>
      <c r="C77" s="56">
        <f>C78</f>
        <v>0</v>
      </c>
      <c r="D77" s="50">
        <f>D78</f>
        <v>0</v>
      </c>
      <c r="E77" s="56">
        <f>E78</f>
        <v>0</v>
      </c>
      <c r="F77" s="77">
        <f>SUM(F78)</f>
        <v>0</v>
      </c>
      <c r="G77" s="18"/>
    </row>
    <row r="78" spans="1:7" x14ac:dyDescent="0.35">
      <c r="A78" s="2">
        <v>6705</v>
      </c>
      <c r="B78" s="9" t="s">
        <v>93</v>
      </c>
      <c r="C78" s="61"/>
      <c r="D78" s="53"/>
      <c r="E78" s="61"/>
      <c r="F78" s="76"/>
      <c r="G78" s="18"/>
    </row>
    <row r="79" spans="1:7" x14ac:dyDescent="0.35">
      <c r="A79" s="6">
        <v>68</v>
      </c>
      <c r="B79" s="8" t="s">
        <v>94</v>
      </c>
      <c r="C79" s="56">
        <f>C80+C81+C82+C83</f>
        <v>21913.599999999999</v>
      </c>
      <c r="D79" s="50">
        <f>D80+D81+D82+D83</f>
        <v>43914</v>
      </c>
      <c r="E79" s="56">
        <f>E80+E81+E82+E83</f>
        <v>32000</v>
      </c>
      <c r="F79" s="77">
        <f>SUM(F80:F83)</f>
        <v>70000</v>
      </c>
      <c r="G79" s="18"/>
    </row>
    <row r="80" spans="1:7" x14ac:dyDescent="0.35">
      <c r="A80" s="2">
        <v>6800</v>
      </c>
      <c r="B80" s="9" t="s">
        <v>95</v>
      </c>
      <c r="C80" s="61"/>
      <c r="D80" s="53"/>
      <c r="E80" s="61"/>
      <c r="F80" s="76"/>
      <c r="G80" s="18"/>
    </row>
    <row r="81" spans="1:7" x14ac:dyDescent="0.35">
      <c r="A81" s="2">
        <v>6820</v>
      </c>
      <c r="B81" s="9" t="s">
        <v>96</v>
      </c>
      <c r="C81" s="61"/>
      <c r="D81" s="53"/>
      <c r="E81" s="61"/>
      <c r="F81" s="76"/>
      <c r="G81" s="18"/>
    </row>
    <row r="82" spans="1:7" x14ac:dyDescent="0.35">
      <c r="A82" s="2">
        <v>6840</v>
      </c>
      <c r="B82" s="9" t="s">
        <v>97</v>
      </c>
      <c r="C82" s="61"/>
      <c r="D82" s="53"/>
      <c r="E82" s="61"/>
      <c r="F82" s="76"/>
      <c r="G82" s="18"/>
    </row>
    <row r="83" spans="1:7" s="7" customFormat="1" x14ac:dyDescent="0.35">
      <c r="A83" s="2">
        <v>6860</v>
      </c>
      <c r="B83" s="9" t="s">
        <v>98</v>
      </c>
      <c r="C83" s="61">
        <v>21913.599999999999</v>
      </c>
      <c r="D83" s="53">
        <v>43914</v>
      </c>
      <c r="E83" s="61">
        <v>32000</v>
      </c>
      <c r="F83" s="76">
        <v>70000</v>
      </c>
      <c r="G83" s="21" t="s">
        <v>251</v>
      </c>
    </row>
    <row r="84" spans="1:7" s="7" customFormat="1" x14ac:dyDescent="0.35">
      <c r="A84" s="6">
        <v>69</v>
      </c>
      <c r="B84" s="8" t="s">
        <v>99</v>
      </c>
      <c r="C84" s="56">
        <f>SUM(C85:C88)</f>
        <v>0</v>
      </c>
      <c r="D84" s="50">
        <f>SUM(D85:D88)</f>
        <v>0</v>
      </c>
      <c r="E84" s="56">
        <f>SUM(E85:E88)</f>
        <v>0</v>
      </c>
      <c r="F84" s="77">
        <f>SUM(F85:F88)</f>
        <v>0</v>
      </c>
      <c r="G84" s="19"/>
    </row>
    <row r="85" spans="1:7" s="7" customFormat="1" x14ac:dyDescent="0.35">
      <c r="A85" s="94">
        <v>6900</v>
      </c>
      <c r="B85" s="95" t="s">
        <v>100</v>
      </c>
      <c r="C85" s="57"/>
      <c r="D85" s="51"/>
      <c r="E85" s="57"/>
      <c r="F85" s="78"/>
      <c r="G85" s="19"/>
    </row>
    <row r="86" spans="1:7" x14ac:dyDescent="0.35">
      <c r="A86" s="94">
        <v>6907</v>
      </c>
      <c r="B86" s="95" t="s">
        <v>101</v>
      </c>
      <c r="C86" s="61"/>
      <c r="D86" s="53"/>
      <c r="E86" s="61"/>
      <c r="F86" s="76"/>
      <c r="G86" s="18"/>
    </row>
    <row r="87" spans="1:7" x14ac:dyDescent="0.35">
      <c r="A87" s="2">
        <v>6910</v>
      </c>
      <c r="B87" s="9" t="s">
        <v>99</v>
      </c>
      <c r="C87" s="61"/>
      <c r="D87" s="53"/>
      <c r="E87" s="61"/>
      <c r="F87" s="76"/>
      <c r="G87" s="18"/>
    </row>
    <row r="88" spans="1:7" s="7" customFormat="1" x14ac:dyDescent="0.35">
      <c r="A88" s="2">
        <v>6940</v>
      </c>
      <c r="B88" s="9" t="s">
        <v>102</v>
      </c>
      <c r="C88" s="61"/>
      <c r="D88" s="53"/>
      <c r="E88" s="61"/>
      <c r="F88" s="76"/>
      <c r="G88" s="19"/>
    </row>
    <row r="89" spans="1:7" x14ac:dyDescent="0.35">
      <c r="A89" s="6">
        <v>71</v>
      </c>
      <c r="B89" s="8" t="s">
        <v>103</v>
      </c>
      <c r="C89" s="56">
        <f>SUM(C90:C95)</f>
        <v>64079.770000000004</v>
      </c>
      <c r="D89" s="50">
        <f>SUM(D90:D95)</f>
        <v>49687.64</v>
      </c>
      <c r="E89" s="56">
        <f>SUM(E90:E95)</f>
        <v>90000</v>
      </c>
      <c r="F89" s="155">
        <f>SUM(F90:F95)</f>
        <v>80500</v>
      </c>
      <c r="G89" s="18"/>
    </row>
    <row r="90" spans="1:7" x14ac:dyDescent="0.35">
      <c r="A90" s="2">
        <v>7100</v>
      </c>
      <c r="B90" s="9" t="s">
        <v>104</v>
      </c>
      <c r="C90" s="61">
        <v>17108.78</v>
      </c>
      <c r="D90" s="53">
        <v>18047.12</v>
      </c>
      <c r="E90" s="61">
        <v>35000</v>
      </c>
      <c r="F90" s="152">
        <v>25000</v>
      </c>
      <c r="G90" s="91"/>
    </row>
    <row r="91" spans="1:7" x14ac:dyDescent="0.35">
      <c r="A91" s="2">
        <v>7140</v>
      </c>
      <c r="B91" s="9" t="s">
        <v>105</v>
      </c>
      <c r="C91" s="61">
        <v>17708.02</v>
      </c>
      <c r="D91" s="53">
        <v>26085</v>
      </c>
      <c r="E91" s="61">
        <v>40000</v>
      </c>
      <c r="F91" s="152">
        <v>40000</v>
      </c>
      <c r="G91" s="91"/>
    </row>
    <row r="92" spans="1:7" x14ac:dyDescent="0.35">
      <c r="A92" s="2">
        <v>7141</v>
      </c>
      <c r="B92" s="9" t="s">
        <v>106</v>
      </c>
      <c r="C92" s="61"/>
      <c r="D92" s="53"/>
      <c r="E92" s="61"/>
      <c r="F92" s="152">
        <v>10000</v>
      </c>
      <c r="G92" s="91" t="s">
        <v>252</v>
      </c>
    </row>
    <row r="93" spans="1:7" x14ac:dyDescent="0.35">
      <c r="A93" s="2">
        <v>7145</v>
      </c>
      <c r="B93" s="9" t="s">
        <v>107</v>
      </c>
      <c r="C93" s="61">
        <v>25248.47</v>
      </c>
      <c r="D93" s="53"/>
      <c r="E93" s="61">
        <v>10000</v>
      </c>
      <c r="F93" s="153"/>
      <c r="G93" s="154"/>
    </row>
    <row r="94" spans="1:7" x14ac:dyDescent="0.35">
      <c r="A94" s="2">
        <v>7150</v>
      </c>
      <c r="B94" s="9" t="s">
        <v>108</v>
      </c>
      <c r="C94" s="61">
        <f>1355+2659.5</f>
        <v>4014.5</v>
      </c>
      <c r="D94" s="53">
        <v>5555.52</v>
      </c>
      <c r="E94" s="61">
        <v>5000</v>
      </c>
      <c r="F94" s="152">
        <v>5500</v>
      </c>
      <c r="G94" s="91"/>
    </row>
    <row r="95" spans="1:7" s="7" customFormat="1" x14ac:dyDescent="0.35">
      <c r="A95" s="2">
        <v>7190</v>
      </c>
      <c r="B95" s="9" t="s">
        <v>109</v>
      </c>
      <c r="C95" s="61"/>
      <c r="D95" s="53"/>
      <c r="E95" s="61"/>
      <c r="F95" s="156"/>
      <c r="G95" s="19"/>
    </row>
    <row r="96" spans="1:7" x14ac:dyDescent="0.35">
      <c r="A96" s="6">
        <v>73</v>
      </c>
      <c r="B96" s="8" t="s">
        <v>110</v>
      </c>
      <c r="C96" s="56">
        <f>C97+C98+C99</f>
        <v>72304.350000000006</v>
      </c>
      <c r="D96" s="50">
        <f>D97+D98+D99</f>
        <v>86000</v>
      </c>
      <c r="E96" s="56">
        <f>E97+E98+E99</f>
        <v>72500</v>
      </c>
      <c r="F96" s="77">
        <f>SUM(F97:F99)</f>
        <v>75000</v>
      </c>
      <c r="G96" s="18"/>
    </row>
    <row r="97" spans="1:7" x14ac:dyDescent="0.35">
      <c r="A97" s="2">
        <v>7300</v>
      </c>
      <c r="B97" s="9" t="s">
        <v>111</v>
      </c>
      <c r="C97" s="61"/>
      <c r="D97" s="53">
        <v>12100</v>
      </c>
      <c r="E97" s="61"/>
      <c r="F97" s="76"/>
      <c r="G97" s="18"/>
    </row>
    <row r="98" spans="1:7" x14ac:dyDescent="0.35">
      <c r="A98" s="2">
        <v>7320</v>
      </c>
      <c r="B98" s="9" t="s">
        <v>112</v>
      </c>
      <c r="C98" s="61"/>
      <c r="D98" s="53"/>
      <c r="E98" s="61"/>
      <c r="F98" s="76"/>
      <c r="G98" s="18"/>
    </row>
    <row r="99" spans="1:7" s="7" customFormat="1" x14ac:dyDescent="0.35">
      <c r="A99" s="2">
        <v>7390</v>
      </c>
      <c r="B99" s="9" t="s">
        <v>113</v>
      </c>
      <c r="C99" s="61">
        <v>72304.350000000006</v>
      </c>
      <c r="D99" s="53">
        <v>73900</v>
      </c>
      <c r="E99" s="61">
        <v>72500</v>
      </c>
      <c r="F99" s="76">
        <v>75000</v>
      </c>
      <c r="G99" s="19"/>
    </row>
    <row r="100" spans="1:7" x14ac:dyDescent="0.35">
      <c r="A100" s="6">
        <v>74</v>
      </c>
      <c r="B100" s="8" t="s">
        <v>114</v>
      </c>
      <c r="C100" s="56">
        <f>SUM(C101:C102)</f>
        <v>3500</v>
      </c>
      <c r="D100" s="50">
        <f>SUM(D101:D102)</f>
        <v>3500</v>
      </c>
      <c r="E100" s="56">
        <f>SUM(E101:E102)</f>
        <v>5500</v>
      </c>
      <c r="F100" s="77">
        <f>SUM(F101:F102)</f>
        <v>4500</v>
      </c>
      <c r="G100" s="18"/>
    </row>
    <row r="101" spans="1:7" x14ac:dyDescent="0.35">
      <c r="A101" s="2">
        <v>7400</v>
      </c>
      <c r="B101" s="9" t="s">
        <v>115</v>
      </c>
      <c r="C101" s="61">
        <v>3500</v>
      </c>
      <c r="D101" s="53">
        <v>3500</v>
      </c>
      <c r="E101" s="61">
        <v>5000</v>
      </c>
      <c r="F101" s="76">
        <v>3500</v>
      </c>
      <c r="G101" s="18"/>
    </row>
    <row r="102" spans="1:7" s="7" customFormat="1" x14ac:dyDescent="0.35">
      <c r="A102" s="2">
        <v>7430</v>
      </c>
      <c r="B102" s="9" t="s">
        <v>36</v>
      </c>
      <c r="C102" s="61"/>
      <c r="D102" s="53"/>
      <c r="E102" s="61">
        <v>500</v>
      </c>
      <c r="F102" s="76">
        <v>1000</v>
      </c>
      <c r="G102" s="19"/>
    </row>
    <row r="103" spans="1:7" x14ac:dyDescent="0.35">
      <c r="A103" s="6">
        <v>75</v>
      </c>
      <c r="B103" s="8" t="s">
        <v>118</v>
      </c>
      <c r="C103" s="56">
        <f>C104</f>
        <v>1390</v>
      </c>
      <c r="D103" s="50">
        <f>D104</f>
        <v>0</v>
      </c>
      <c r="E103" s="56">
        <f>E104</f>
        <v>4000</v>
      </c>
      <c r="F103" s="77">
        <f>SUM(F104)</f>
        <v>3000</v>
      </c>
      <c r="G103" s="18"/>
    </row>
    <row r="104" spans="1:7" s="7" customFormat="1" x14ac:dyDescent="0.35">
      <c r="A104" s="2">
        <v>7500</v>
      </c>
      <c r="B104" s="9" t="s">
        <v>118</v>
      </c>
      <c r="C104" s="61">
        <v>1390</v>
      </c>
      <c r="D104" s="53"/>
      <c r="E104" s="61">
        <v>4000</v>
      </c>
      <c r="F104" s="76">
        <v>3000</v>
      </c>
      <c r="G104" s="19"/>
    </row>
    <row r="105" spans="1:7" x14ac:dyDescent="0.35">
      <c r="A105" s="6">
        <v>77</v>
      </c>
      <c r="B105" s="8" t="s">
        <v>119</v>
      </c>
      <c r="C105" s="56">
        <f>SUM(C106:C110)</f>
        <v>11729.849999999999</v>
      </c>
      <c r="D105" s="50">
        <f>SUM(D106:D110)</f>
        <v>7815.13</v>
      </c>
      <c r="E105" s="56">
        <f>SUM(E106:E110)</f>
        <v>12000</v>
      </c>
      <c r="F105" s="119">
        <f>SUM(F106:F110)</f>
        <v>8000</v>
      </c>
      <c r="G105" s="18"/>
    </row>
    <row r="106" spans="1:7" x14ac:dyDescent="0.35">
      <c r="A106" s="2">
        <v>7710</v>
      </c>
      <c r="B106" s="9" t="s">
        <v>120</v>
      </c>
      <c r="C106" s="61">
        <v>117.8</v>
      </c>
      <c r="D106" s="53"/>
      <c r="E106" s="61"/>
      <c r="F106" s="76"/>
      <c r="G106" s="18"/>
    </row>
    <row r="107" spans="1:7" x14ac:dyDescent="0.35">
      <c r="A107" s="2">
        <v>7770</v>
      </c>
      <c r="B107" s="9" t="s">
        <v>121</v>
      </c>
      <c r="C107" s="61"/>
      <c r="D107" s="53"/>
      <c r="E107" s="61"/>
      <c r="F107" s="76"/>
      <c r="G107" s="18"/>
    </row>
    <row r="108" spans="1:7" x14ac:dyDescent="0.35">
      <c r="A108" s="2">
        <v>7790</v>
      </c>
      <c r="B108" s="9" t="s">
        <v>122</v>
      </c>
      <c r="C108" s="61"/>
      <c r="D108" s="53"/>
      <c r="E108" s="61"/>
      <c r="F108" s="76"/>
      <c r="G108" s="18"/>
    </row>
    <row r="109" spans="1:7" x14ac:dyDescent="0.35">
      <c r="A109" s="2">
        <v>7791</v>
      </c>
      <c r="B109" s="9" t="s">
        <v>123</v>
      </c>
      <c r="C109" s="61">
        <v>11612.05</v>
      </c>
      <c r="D109" s="53">
        <v>7815.13</v>
      </c>
      <c r="E109" s="61">
        <v>12000</v>
      </c>
      <c r="F109" s="76">
        <v>8000</v>
      </c>
      <c r="G109" s="18"/>
    </row>
    <row r="110" spans="1:7" x14ac:dyDescent="0.35">
      <c r="A110" s="2">
        <v>7830</v>
      </c>
      <c r="B110" s="9" t="s">
        <v>124</v>
      </c>
      <c r="C110" s="61"/>
      <c r="D110" s="53"/>
      <c r="E110" s="61"/>
      <c r="F110" s="76"/>
      <c r="G110" s="18"/>
    </row>
    <row r="111" spans="1:7" ht="15" thickBot="1" x14ac:dyDescent="0.4">
      <c r="A111" s="29"/>
      <c r="B111" s="32" t="s">
        <v>125</v>
      </c>
      <c r="C111" s="82">
        <f>C33+C40+C45+C48+C51+C53+C59+C64+C73+C77+C79+C84+C89+C96+C100+C103+C105</f>
        <v>568858.73</v>
      </c>
      <c r="D111" s="52">
        <f>D33+D40+D45+D48+D51+D53+D59+D64+D73+D77+D79+D84+D89+D96+D100+D103+D105</f>
        <v>687595.66</v>
      </c>
      <c r="E111" s="82">
        <f>E33+E40+E45+E48+E51+E53+E59+E64+E73+E77+E79+E84+E89+E96+E100+E103+E105</f>
        <v>679500</v>
      </c>
      <c r="F111" s="79">
        <f>SUM(F33+F45+F48+F51+F53+F59+F64+F73+F79+F89+F96+F100+F103+F105)</f>
        <v>674500</v>
      </c>
      <c r="G111" s="31"/>
    </row>
    <row r="112" spans="1:7" s="4" customFormat="1" ht="15" thickTop="1" x14ac:dyDescent="0.35">
      <c r="A112" s="26"/>
      <c r="B112" s="28"/>
      <c r="C112" s="86"/>
      <c r="D112" s="133"/>
      <c r="E112" s="86"/>
      <c r="F112" s="80"/>
      <c r="G112" s="33"/>
    </row>
    <row r="113" spans="1:7" x14ac:dyDescent="0.35">
      <c r="A113" s="1">
        <v>80</v>
      </c>
      <c r="B113" s="10" t="s">
        <v>126</v>
      </c>
      <c r="C113" s="57">
        <f>SUM(C114:C115)</f>
        <v>142.85</v>
      </c>
      <c r="D113" s="51">
        <f>SUM(D114:D115)</f>
        <v>206</v>
      </c>
      <c r="E113" s="57">
        <f>SUM(E114:E115)</f>
        <v>0</v>
      </c>
      <c r="F113" s="78">
        <f>SUM(F114:F115)</f>
        <v>0</v>
      </c>
      <c r="G113" s="18"/>
    </row>
    <row r="114" spans="1:7" x14ac:dyDescent="0.35">
      <c r="A114" s="2">
        <v>8050</v>
      </c>
      <c r="B114" s="9" t="s">
        <v>127</v>
      </c>
      <c r="C114" s="61">
        <v>142.85</v>
      </c>
      <c r="D114" s="53">
        <v>206</v>
      </c>
      <c r="E114" s="61"/>
      <c r="F114" s="76"/>
      <c r="G114" s="18"/>
    </row>
    <row r="115" spans="1:7" x14ac:dyDescent="0.35">
      <c r="A115" s="2">
        <v>8070</v>
      </c>
      <c r="B115" s="9" t="s">
        <v>128</v>
      </c>
      <c r="C115" s="61"/>
      <c r="D115" s="53"/>
      <c r="E115" s="61"/>
      <c r="F115" s="76"/>
      <c r="G115" s="18"/>
    </row>
    <row r="116" spans="1:7" s="4" customFormat="1" x14ac:dyDescent="0.35">
      <c r="A116" s="2"/>
      <c r="B116" s="10" t="s">
        <v>129</v>
      </c>
      <c r="C116" s="47">
        <f>SUM(C114:C115)</f>
        <v>142.85</v>
      </c>
      <c r="D116" s="43">
        <f>SUM(D114:D115)</f>
        <v>206</v>
      </c>
      <c r="E116" s="47">
        <f>SUM(E114:E115)</f>
        <v>0</v>
      </c>
      <c r="F116" s="65"/>
      <c r="G116" s="20"/>
    </row>
    <row r="117" spans="1:7" x14ac:dyDescent="0.35">
      <c r="A117" s="1">
        <v>81</v>
      </c>
      <c r="B117" s="10" t="s">
        <v>130</v>
      </c>
      <c r="C117" s="57">
        <f>SUM(C118:C119)</f>
        <v>0</v>
      </c>
      <c r="D117" s="51">
        <f>SUM(D118:D119)</f>
        <v>0</v>
      </c>
      <c r="E117" s="57">
        <f>SUM(E118:E119)</f>
        <v>0</v>
      </c>
      <c r="F117" s="78"/>
      <c r="G117" s="18"/>
    </row>
    <row r="118" spans="1:7" x14ac:dyDescent="0.35">
      <c r="A118" s="2">
        <v>8150</v>
      </c>
      <c r="B118" s="9" t="s">
        <v>131</v>
      </c>
      <c r="C118" s="61"/>
      <c r="D118" s="53"/>
      <c r="E118" s="61"/>
      <c r="F118" s="76"/>
      <c r="G118" s="18"/>
    </row>
    <row r="119" spans="1:7" x14ac:dyDescent="0.35">
      <c r="A119" s="2">
        <v>8170</v>
      </c>
      <c r="B119" s="9" t="s">
        <v>132</v>
      </c>
      <c r="C119" s="61"/>
      <c r="D119" s="53"/>
      <c r="E119" s="61"/>
      <c r="F119" s="76"/>
      <c r="G119" s="18"/>
    </row>
    <row r="120" spans="1:7" x14ac:dyDescent="0.35">
      <c r="A120" s="2"/>
      <c r="B120" s="10" t="s">
        <v>133</v>
      </c>
      <c r="C120" s="57">
        <f>SUM(C118:C119)</f>
        <v>0</v>
      </c>
      <c r="D120" s="51">
        <f>SUM(D118:D119)</f>
        <v>0</v>
      </c>
      <c r="E120" s="57">
        <f>SUM(E118:E119)</f>
        <v>0</v>
      </c>
      <c r="F120" s="78"/>
      <c r="G120" s="18"/>
    </row>
    <row r="121" spans="1:7" x14ac:dyDescent="0.35">
      <c r="A121" s="3"/>
      <c r="B121" s="3"/>
      <c r="C121" s="61"/>
      <c r="D121" s="53"/>
      <c r="E121" s="61"/>
      <c r="F121" s="76"/>
      <c r="G121" s="18"/>
    </row>
    <row r="122" spans="1:7" ht="15" thickBot="1" x14ac:dyDescent="0.4">
      <c r="A122" s="30"/>
      <c r="B122" s="32" t="s">
        <v>134</v>
      </c>
      <c r="C122" s="82">
        <f>SUM(C31-C111+C116-C120)</f>
        <v>-152557.68999999997</v>
      </c>
      <c r="D122" s="52">
        <f>SUM(D31-D111+D116-D120)</f>
        <v>-219203.21000000002</v>
      </c>
      <c r="E122" s="82">
        <f>SUM(E31-E111+E116-E120)</f>
        <v>-217500</v>
      </c>
      <c r="F122" s="79">
        <f>SUM(F31-F111+F116-F120)</f>
        <v>-200500</v>
      </c>
      <c r="G122" s="31"/>
    </row>
    <row r="123" spans="1:7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G143"/>
  <sheetViews>
    <sheetView zoomScaleNormal="100" workbookViewId="0">
      <pane ySplit="1" topLeftCell="A95" activePane="bottomLeft" state="frozen"/>
      <selection activeCell="F6" sqref="F6"/>
      <selection pane="bottomLeft" activeCell="E119" sqref="E119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3.453125" style="70" customWidth="1"/>
    <col min="4" max="4" width="14.453125" customWidth="1"/>
    <col min="5" max="5" width="13.453125" style="70" customWidth="1"/>
    <col min="6" max="6" width="13.453125" customWidth="1"/>
    <col min="7" max="7" width="58.1796875" bestFit="1" customWidth="1"/>
    <col min="8" max="13" width="11.453125" customWidth="1"/>
  </cols>
  <sheetData>
    <row r="1" spans="1:7" ht="26" x14ac:dyDescent="0.35">
      <c r="A1" s="15" t="s">
        <v>253</v>
      </c>
      <c r="B1" s="17"/>
      <c r="C1" s="98" t="s">
        <v>1</v>
      </c>
      <c r="D1" s="130" t="s">
        <v>2</v>
      </c>
      <c r="E1" s="85" t="s">
        <v>3</v>
      </c>
      <c r="F1" s="137" t="s">
        <v>4</v>
      </c>
      <c r="G1" s="35" t="s">
        <v>5</v>
      </c>
    </row>
    <row r="2" spans="1:7" s="7" customFormat="1" x14ac:dyDescent="0.35">
      <c r="A2" s="11">
        <v>30</v>
      </c>
      <c r="B2" s="12" t="s">
        <v>136</v>
      </c>
      <c r="C2" s="45">
        <f>SUM(C3:C8)</f>
        <v>3200</v>
      </c>
      <c r="D2" s="40">
        <f>SUM(D3:D8)</f>
        <v>4140</v>
      </c>
      <c r="E2" s="45">
        <f>SUM(E3:E8)</f>
        <v>5000</v>
      </c>
      <c r="F2" s="40">
        <f>SUM(F3:F8)</f>
        <v>5000</v>
      </c>
      <c r="G2" s="34"/>
    </row>
    <row r="3" spans="1:7" x14ac:dyDescent="0.35">
      <c r="A3" s="2">
        <v>3000</v>
      </c>
      <c r="B3" s="9" t="s">
        <v>7</v>
      </c>
      <c r="C3" s="58">
        <v>3200</v>
      </c>
      <c r="D3" s="41">
        <v>4140</v>
      </c>
      <c r="E3" s="58">
        <v>5000</v>
      </c>
      <c r="F3" s="41">
        <v>5000</v>
      </c>
      <c r="G3" s="18"/>
    </row>
    <row r="4" spans="1:7" x14ac:dyDescent="0.35">
      <c r="A4" s="2">
        <v>3001</v>
      </c>
      <c r="B4" s="9" t="s">
        <v>8</v>
      </c>
      <c r="C4" s="58"/>
      <c r="D4" s="41"/>
      <c r="E4" s="58"/>
      <c r="F4" s="41"/>
      <c r="G4" s="18"/>
    </row>
    <row r="5" spans="1:7" x14ac:dyDescent="0.35">
      <c r="A5" s="2">
        <v>3002</v>
      </c>
      <c r="B5" s="9" t="s">
        <v>9</v>
      </c>
      <c r="C5" s="58"/>
      <c r="D5" s="41"/>
      <c r="E5" s="58"/>
      <c r="F5" s="41"/>
      <c r="G5" s="18"/>
    </row>
    <row r="6" spans="1:7" x14ac:dyDescent="0.35">
      <c r="A6" s="2">
        <v>3020</v>
      </c>
      <c r="B6" s="9" t="s">
        <v>11</v>
      </c>
      <c r="C6" s="58"/>
      <c r="D6" s="41"/>
      <c r="E6" s="58"/>
      <c r="F6" s="41"/>
      <c r="G6" s="18"/>
    </row>
    <row r="7" spans="1:7" x14ac:dyDescent="0.35">
      <c r="A7" s="2">
        <v>3030</v>
      </c>
      <c r="B7" s="9" t="s">
        <v>13</v>
      </c>
      <c r="C7" s="58"/>
      <c r="D7" s="41"/>
      <c r="E7" s="58"/>
      <c r="F7" s="41"/>
      <c r="G7" s="18"/>
    </row>
    <row r="8" spans="1:7" x14ac:dyDescent="0.35">
      <c r="A8" s="2">
        <v>3063</v>
      </c>
      <c r="B8" s="9" t="s">
        <v>15</v>
      </c>
      <c r="C8" s="58"/>
      <c r="D8" s="41"/>
      <c r="E8" s="58"/>
      <c r="F8" s="41"/>
      <c r="G8" s="18"/>
    </row>
    <row r="9" spans="1:7" s="7" customFormat="1" x14ac:dyDescent="0.35">
      <c r="A9" s="6">
        <v>32</v>
      </c>
      <c r="B9" s="8" t="s">
        <v>142</v>
      </c>
      <c r="C9" s="46">
        <f>SUM(C10:C15)</f>
        <v>32000</v>
      </c>
      <c r="D9" s="42">
        <f>SUM(D10:D15)</f>
        <v>30600</v>
      </c>
      <c r="E9" s="46">
        <f>SUM(E10:E15)</f>
        <v>30000</v>
      </c>
      <c r="F9" s="42">
        <f>SUM(F10:F15)</f>
        <v>30000</v>
      </c>
      <c r="G9" s="19"/>
    </row>
    <row r="10" spans="1:7" x14ac:dyDescent="0.35">
      <c r="A10" s="2">
        <v>3202</v>
      </c>
      <c r="B10" s="9" t="s">
        <v>17</v>
      </c>
      <c r="C10" s="58">
        <v>29400</v>
      </c>
      <c r="D10" s="41">
        <v>28400</v>
      </c>
      <c r="E10" s="58">
        <v>30000</v>
      </c>
      <c r="F10" s="41">
        <v>30000</v>
      </c>
      <c r="G10" s="18" t="s">
        <v>254</v>
      </c>
    </row>
    <row r="11" spans="1:7" x14ac:dyDescent="0.35">
      <c r="A11" s="2">
        <v>3203</v>
      </c>
      <c r="B11" s="9" t="s">
        <v>18</v>
      </c>
      <c r="C11" s="58"/>
      <c r="D11" s="41"/>
      <c r="E11" s="58"/>
      <c r="F11" s="41"/>
      <c r="G11" s="18"/>
    </row>
    <row r="12" spans="1:7" x14ac:dyDescent="0.35">
      <c r="A12" s="2">
        <v>3204</v>
      </c>
      <c r="B12" s="9" t="s">
        <v>19</v>
      </c>
      <c r="C12" s="58"/>
      <c r="D12" s="41"/>
      <c r="E12" s="58"/>
      <c r="F12" s="41"/>
      <c r="G12" s="18"/>
    </row>
    <row r="13" spans="1:7" x14ac:dyDescent="0.35">
      <c r="A13" s="2">
        <v>3205</v>
      </c>
      <c r="B13" s="9" t="s">
        <v>21</v>
      </c>
      <c r="C13" s="58"/>
      <c r="D13" s="41"/>
      <c r="E13" s="58"/>
      <c r="F13" s="41"/>
      <c r="G13" s="18"/>
    </row>
    <row r="14" spans="1:7" x14ac:dyDescent="0.35">
      <c r="A14" s="2">
        <v>3209</v>
      </c>
      <c r="B14" s="9" t="s">
        <v>22</v>
      </c>
      <c r="C14" s="58">
        <v>2600</v>
      </c>
      <c r="D14" s="41">
        <v>2200</v>
      </c>
      <c r="E14" s="58">
        <v>0</v>
      </c>
      <c r="F14" s="41"/>
      <c r="G14" s="18"/>
    </row>
    <row r="15" spans="1:7" x14ac:dyDescent="0.35">
      <c r="A15" s="2">
        <v>3210</v>
      </c>
      <c r="B15" s="9" t="s">
        <v>23</v>
      </c>
      <c r="C15" s="58"/>
      <c r="D15" s="41"/>
      <c r="E15" s="58"/>
      <c r="F15" s="41"/>
      <c r="G15" s="18"/>
    </row>
    <row r="16" spans="1:7" s="7" customFormat="1" x14ac:dyDescent="0.35">
      <c r="A16" s="6">
        <v>34</v>
      </c>
      <c r="B16" s="8" t="s">
        <v>24</v>
      </c>
      <c r="C16" s="46">
        <f>C17</f>
        <v>98000</v>
      </c>
      <c r="D16" s="42">
        <f>SUM(D17:D18)</f>
        <v>0</v>
      </c>
      <c r="E16" s="46">
        <f>E17</f>
        <v>126000</v>
      </c>
      <c r="F16" s="42">
        <f>F17</f>
        <v>501000</v>
      </c>
      <c r="G16" s="19"/>
    </row>
    <row r="17" spans="1:7" x14ac:dyDescent="0.35">
      <c r="A17" s="2">
        <v>3410</v>
      </c>
      <c r="B17" s="9" t="s">
        <v>25</v>
      </c>
      <c r="C17" s="58">
        <v>98000</v>
      </c>
      <c r="D17" s="41"/>
      <c r="E17" s="58">
        <v>126000</v>
      </c>
      <c r="F17" s="41">
        <v>501000</v>
      </c>
      <c r="G17" s="18" t="s">
        <v>255</v>
      </c>
    </row>
    <row r="18" spans="1:7" x14ac:dyDescent="0.35">
      <c r="A18" s="2">
        <v>3440</v>
      </c>
      <c r="B18" s="9" t="s">
        <v>36</v>
      </c>
      <c r="C18" s="58"/>
      <c r="D18" s="41">
        <v>0</v>
      </c>
      <c r="E18" s="58"/>
      <c r="F18" s="41"/>
      <c r="G18" s="18"/>
    </row>
    <row r="19" spans="1:7" s="4" customFormat="1" x14ac:dyDescent="0.35">
      <c r="A19" s="6">
        <v>36</v>
      </c>
      <c r="B19" s="8" t="s">
        <v>27</v>
      </c>
      <c r="C19" s="47">
        <f>SUM(C20:C22)</f>
        <v>0</v>
      </c>
      <c r="D19" s="43">
        <f>SUM(D20:D22)</f>
        <v>0</v>
      </c>
      <c r="E19" s="47">
        <f>SUM(E20:E22)</f>
        <v>0</v>
      </c>
      <c r="F19" s="43">
        <f>SUM(F20:F22)</f>
        <v>0</v>
      </c>
      <c r="G19" s="20"/>
    </row>
    <row r="20" spans="1:7" x14ac:dyDescent="0.35">
      <c r="A20" s="2">
        <v>3600</v>
      </c>
      <c r="B20" s="9" t="s">
        <v>28</v>
      </c>
      <c r="C20" s="58"/>
      <c r="D20" s="41"/>
      <c r="E20" s="58"/>
      <c r="F20" s="41"/>
      <c r="G20" s="18"/>
    </row>
    <row r="21" spans="1:7" x14ac:dyDescent="0.35">
      <c r="A21" s="2">
        <v>3601</v>
      </c>
      <c r="B21" s="9" t="s">
        <v>29</v>
      </c>
      <c r="C21" s="58"/>
      <c r="D21" s="41"/>
      <c r="E21" s="58"/>
      <c r="F21" s="41"/>
      <c r="G21" s="18"/>
    </row>
    <row r="22" spans="1:7" x14ac:dyDescent="0.35">
      <c r="A22" s="2">
        <v>3605</v>
      </c>
      <c r="B22" s="9" t="s">
        <v>30</v>
      </c>
      <c r="C22" s="58"/>
      <c r="D22" s="41"/>
      <c r="E22" s="58"/>
      <c r="F22" s="41"/>
      <c r="G22" s="18"/>
    </row>
    <row r="23" spans="1:7" x14ac:dyDescent="0.35">
      <c r="A23" s="1">
        <v>39</v>
      </c>
      <c r="B23" s="10" t="s">
        <v>31</v>
      </c>
      <c r="C23" s="47">
        <f>SUM(C24:C31)</f>
        <v>5845.93</v>
      </c>
      <c r="D23" s="43">
        <f>SUM(D24:D31)</f>
        <v>5930</v>
      </c>
      <c r="E23" s="47">
        <f>SUM(E24:E31)</f>
        <v>23875</v>
      </c>
      <c r="F23" s="43">
        <f>SUM(F24:F31)</f>
        <v>10595</v>
      </c>
      <c r="G23" s="18"/>
    </row>
    <row r="24" spans="1:7" x14ac:dyDescent="0.35">
      <c r="A24" s="2">
        <v>3900</v>
      </c>
      <c r="B24" s="9" t="s">
        <v>32</v>
      </c>
      <c r="C24" s="58"/>
      <c r="D24" s="41"/>
      <c r="E24" s="58"/>
      <c r="F24" s="41"/>
      <c r="G24" s="18"/>
    </row>
    <row r="25" spans="1:7" x14ac:dyDescent="0.35">
      <c r="A25" s="2">
        <v>3901</v>
      </c>
      <c r="B25" s="9" t="s">
        <v>33</v>
      </c>
      <c r="C25" s="58"/>
      <c r="D25" s="41"/>
      <c r="E25" s="58"/>
      <c r="F25" s="41"/>
      <c r="G25" s="18"/>
    </row>
    <row r="26" spans="1:7" x14ac:dyDescent="0.35">
      <c r="A26" s="2">
        <v>3902</v>
      </c>
      <c r="B26" s="9" t="s">
        <v>34</v>
      </c>
      <c r="C26" s="58"/>
      <c r="D26" s="41"/>
      <c r="E26" s="58"/>
      <c r="F26" s="41"/>
      <c r="G26" s="18"/>
    </row>
    <row r="27" spans="1:7" x14ac:dyDescent="0.35">
      <c r="A27" s="2">
        <v>3903</v>
      </c>
      <c r="B27" s="9" t="s">
        <v>35</v>
      </c>
      <c r="C27" s="58"/>
      <c r="D27" s="41"/>
      <c r="E27" s="58"/>
      <c r="F27" s="41"/>
      <c r="G27" s="18"/>
    </row>
    <row r="28" spans="1:7" x14ac:dyDescent="0.35">
      <c r="A28" s="2">
        <v>3904</v>
      </c>
      <c r="B28" s="9" t="s">
        <v>36</v>
      </c>
      <c r="C28" s="58">
        <v>5845.93</v>
      </c>
      <c r="D28" s="41">
        <v>5730</v>
      </c>
      <c r="E28" s="58">
        <v>23875</v>
      </c>
      <c r="F28" s="41">
        <v>10595</v>
      </c>
      <c r="G28" s="25" t="s">
        <v>256</v>
      </c>
    </row>
    <row r="29" spans="1:7" x14ac:dyDescent="0.35">
      <c r="A29" s="2">
        <v>3909</v>
      </c>
      <c r="B29" s="9" t="s">
        <v>37</v>
      </c>
      <c r="C29" s="58"/>
      <c r="D29" s="41">
        <v>200</v>
      </c>
      <c r="E29" s="58"/>
      <c r="F29" s="41"/>
      <c r="G29" s="18"/>
    </row>
    <row r="30" spans="1:7" x14ac:dyDescent="0.35">
      <c r="A30" s="2">
        <v>3920</v>
      </c>
      <c r="B30" s="9" t="s">
        <v>38</v>
      </c>
      <c r="C30" s="58"/>
      <c r="D30" s="41"/>
      <c r="E30" s="58"/>
      <c r="F30" s="41"/>
      <c r="G30" s="18"/>
    </row>
    <row r="31" spans="1:7" x14ac:dyDescent="0.35">
      <c r="A31" s="2">
        <v>3930</v>
      </c>
      <c r="B31" s="9" t="s">
        <v>40</v>
      </c>
      <c r="C31" s="58"/>
      <c r="D31" s="41"/>
      <c r="E31" s="58"/>
      <c r="F31" s="41"/>
      <c r="G31" s="18"/>
    </row>
    <row r="32" spans="1:7" ht="15" thickBot="1" x14ac:dyDescent="0.4">
      <c r="A32" s="29"/>
      <c r="B32" s="32" t="s">
        <v>42</v>
      </c>
      <c r="C32" s="48">
        <f>C2+C9+C16+C23+C19</f>
        <v>139045.93</v>
      </c>
      <c r="D32" s="44">
        <f>D2+D9+D16+D23+D19</f>
        <v>40670</v>
      </c>
      <c r="E32" s="48">
        <f>E2+E9+E16+E23+E19</f>
        <v>184875</v>
      </c>
      <c r="F32" s="44">
        <f>F2+F9+F16+F23+F19</f>
        <v>546595</v>
      </c>
      <c r="G32" s="31"/>
    </row>
    <row r="33" spans="1:7" ht="15" thickTop="1" x14ac:dyDescent="0.35">
      <c r="A33" s="13"/>
      <c r="B33" s="28"/>
      <c r="C33" s="59"/>
      <c r="D33" s="54"/>
      <c r="E33" s="59"/>
      <c r="F33" s="54"/>
      <c r="G33" s="27"/>
    </row>
    <row r="34" spans="1:7" s="7" customFormat="1" x14ac:dyDescent="0.35">
      <c r="A34" s="6">
        <v>43</v>
      </c>
      <c r="B34" s="8" t="s">
        <v>43</v>
      </c>
      <c r="C34" s="46">
        <f>SUM(C35:C40)</f>
        <v>0</v>
      </c>
      <c r="D34" s="42">
        <f>SUM(D35:D40)</f>
        <v>0</v>
      </c>
      <c r="E34" s="46">
        <f>SUM(E35:E40)</f>
        <v>0</v>
      </c>
      <c r="F34" s="42">
        <f>SUM(F35:F40)</f>
        <v>0</v>
      </c>
      <c r="G34" s="19"/>
    </row>
    <row r="35" spans="1:7" x14ac:dyDescent="0.35">
      <c r="A35" s="2">
        <v>4300</v>
      </c>
      <c r="B35" s="9" t="s">
        <v>44</v>
      </c>
      <c r="C35" s="58"/>
      <c r="D35" s="41"/>
      <c r="E35" s="58"/>
      <c r="F35" s="41"/>
      <c r="G35" s="18"/>
    </row>
    <row r="36" spans="1:7" x14ac:dyDescent="0.35">
      <c r="A36" s="2">
        <v>4301</v>
      </c>
      <c r="B36" s="9" t="s">
        <v>45</v>
      </c>
      <c r="C36" s="58"/>
      <c r="D36" s="41"/>
      <c r="E36" s="58"/>
      <c r="F36" s="41"/>
      <c r="G36" s="18"/>
    </row>
    <row r="37" spans="1:7" x14ac:dyDescent="0.35">
      <c r="A37" s="2">
        <v>4330</v>
      </c>
      <c r="B37" s="9" t="s">
        <v>46</v>
      </c>
      <c r="C37" s="58"/>
      <c r="D37" s="41"/>
      <c r="E37" s="58"/>
      <c r="F37" s="41"/>
      <c r="G37" s="18"/>
    </row>
    <row r="38" spans="1:7" x14ac:dyDescent="0.35">
      <c r="A38" s="2">
        <v>4340</v>
      </c>
      <c r="B38" s="9" t="s">
        <v>47</v>
      </c>
      <c r="C38" s="58"/>
      <c r="D38" s="41"/>
      <c r="E38" s="58"/>
      <c r="F38" s="41"/>
      <c r="G38" s="18"/>
    </row>
    <row r="39" spans="1:7" x14ac:dyDescent="0.35">
      <c r="A39" s="2">
        <v>4341</v>
      </c>
      <c r="B39" s="9" t="s">
        <v>48</v>
      </c>
      <c r="C39" s="58"/>
      <c r="D39" s="41"/>
      <c r="E39" s="58"/>
      <c r="F39" s="41"/>
      <c r="G39" s="18"/>
    </row>
    <row r="40" spans="1:7" x14ac:dyDescent="0.35">
      <c r="A40" s="2">
        <v>4342</v>
      </c>
      <c r="B40" s="9" t="s">
        <v>50</v>
      </c>
      <c r="C40" s="58"/>
      <c r="D40" s="41"/>
      <c r="E40" s="58"/>
      <c r="F40" s="41"/>
      <c r="G40" s="18"/>
    </row>
    <row r="41" spans="1:7" s="7" customFormat="1" x14ac:dyDescent="0.35">
      <c r="A41" s="6">
        <v>45</v>
      </c>
      <c r="B41" s="8" t="s">
        <v>51</v>
      </c>
      <c r="C41" s="46">
        <f>SUM(C42:C44)</f>
        <v>0</v>
      </c>
      <c r="D41" s="42">
        <f>SUM(D42:D44)</f>
        <v>0</v>
      </c>
      <c r="E41" s="46">
        <f>SUM(E42:E44)</f>
        <v>0</v>
      </c>
      <c r="F41" s="42">
        <f>SUM(F42:F44)</f>
        <v>0</v>
      </c>
      <c r="G41" s="19"/>
    </row>
    <row r="42" spans="1:7" x14ac:dyDescent="0.35">
      <c r="A42" s="2">
        <v>4500</v>
      </c>
      <c r="B42" s="9" t="s">
        <v>52</v>
      </c>
      <c r="C42" s="58"/>
      <c r="D42" s="41"/>
      <c r="E42" s="58"/>
      <c r="F42" s="41"/>
      <c r="G42" s="18"/>
    </row>
    <row r="43" spans="1:7" x14ac:dyDescent="0.35">
      <c r="A43" s="2">
        <v>4510</v>
      </c>
      <c r="B43" s="9" t="s">
        <v>53</v>
      </c>
      <c r="C43" s="58"/>
      <c r="D43" s="41"/>
      <c r="E43" s="58"/>
      <c r="F43" s="41"/>
      <c r="G43" s="18"/>
    </row>
    <row r="44" spans="1:7" x14ac:dyDescent="0.35">
      <c r="A44" s="2">
        <v>4520</v>
      </c>
      <c r="B44" s="9" t="s">
        <v>54</v>
      </c>
      <c r="C44" s="58"/>
      <c r="D44" s="41"/>
      <c r="E44" s="58"/>
      <c r="F44" s="41"/>
      <c r="G44" s="18"/>
    </row>
    <row r="45" spans="1:7" x14ac:dyDescent="0.35">
      <c r="A45" s="2">
        <v>4531</v>
      </c>
      <c r="B45" s="9" t="s">
        <v>55</v>
      </c>
      <c r="C45" s="46"/>
      <c r="D45" s="42"/>
      <c r="E45" s="46"/>
      <c r="F45" s="42"/>
      <c r="G45" s="18"/>
    </row>
    <row r="46" spans="1:7" s="7" customFormat="1" x14ac:dyDescent="0.35">
      <c r="A46" s="6">
        <v>50</v>
      </c>
      <c r="B46" s="8" t="s">
        <v>56</v>
      </c>
      <c r="C46" s="46">
        <f>SUM(C47:C48)</f>
        <v>10000</v>
      </c>
      <c r="D46" s="42">
        <f>SUM(D47:D48)</f>
        <v>10000</v>
      </c>
      <c r="E46" s="46">
        <f>SUM(E47:E48)</f>
        <v>10000</v>
      </c>
      <c r="F46" s="42">
        <f>SUM(F47:F48)</f>
        <v>0</v>
      </c>
      <c r="G46" s="19"/>
    </row>
    <row r="47" spans="1:7" x14ac:dyDescent="0.35">
      <c r="A47" s="2">
        <v>5000</v>
      </c>
      <c r="B47" s="9" t="s">
        <v>57</v>
      </c>
      <c r="C47" s="58">
        <v>10000</v>
      </c>
      <c r="D47" s="41">
        <v>10000</v>
      </c>
      <c r="E47" s="58">
        <v>10000</v>
      </c>
      <c r="F47" s="41"/>
      <c r="G47" s="18"/>
    </row>
    <row r="48" spans="1:7" x14ac:dyDescent="0.35">
      <c r="A48" s="2">
        <v>5092</v>
      </c>
      <c r="B48" s="9" t="s">
        <v>58</v>
      </c>
      <c r="C48" s="46"/>
      <c r="D48" s="42"/>
      <c r="E48" s="46"/>
      <c r="F48" s="42"/>
      <c r="G48" s="18"/>
    </row>
    <row r="49" spans="1:7" s="7" customFormat="1" x14ac:dyDescent="0.35">
      <c r="A49" s="6">
        <v>55</v>
      </c>
      <c r="B49" s="8" t="s">
        <v>59</v>
      </c>
      <c r="C49" s="47">
        <f>C50+C51</f>
        <v>0</v>
      </c>
      <c r="D49" s="43">
        <f>D50+D51</f>
        <v>0</v>
      </c>
      <c r="E49" s="47">
        <f>E50+E51</f>
        <v>0</v>
      </c>
      <c r="F49" s="43"/>
      <c r="G49" s="19"/>
    </row>
    <row r="50" spans="1:7" x14ac:dyDescent="0.35">
      <c r="A50" s="2">
        <v>5500</v>
      </c>
      <c r="B50" s="9" t="s">
        <v>59</v>
      </c>
      <c r="C50" s="58"/>
      <c r="D50" s="41"/>
      <c r="E50" s="58"/>
      <c r="F50" s="41"/>
      <c r="G50" s="18"/>
    </row>
    <row r="51" spans="1:7" x14ac:dyDescent="0.35">
      <c r="A51" s="2">
        <v>5990</v>
      </c>
      <c r="B51" s="9" t="s">
        <v>60</v>
      </c>
      <c r="C51" s="135"/>
      <c r="D51" s="18"/>
      <c r="E51" s="135"/>
      <c r="F51" s="18"/>
      <c r="G51" s="18"/>
    </row>
    <row r="52" spans="1:7" s="7" customFormat="1" x14ac:dyDescent="0.35">
      <c r="A52" s="6">
        <v>62</v>
      </c>
      <c r="B52" s="8" t="s">
        <v>61</v>
      </c>
      <c r="C52" s="46">
        <f>C53</f>
        <v>0</v>
      </c>
      <c r="D52" s="42">
        <f>D53</f>
        <v>0</v>
      </c>
      <c r="E52" s="46">
        <f>E53</f>
        <v>3000</v>
      </c>
      <c r="F52" s="42">
        <f>F53</f>
        <v>5000</v>
      </c>
      <c r="G52" s="19"/>
    </row>
    <row r="53" spans="1:7" x14ac:dyDescent="0.35">
      <c r="A53" s="2">
        <v>6250</v>
      </c>
      <c r="B53" s="9" t="s">
        <v>62</v>
      </c>
      <c r="C53" s="58"/>
      <c r="D53" s="41"/>
      <c r="E53" s="58">
        <v>3000</v>
      </c>
      <c r="F53" s="41">
        <v>5000</v>
      </c>
      <c r="G53" s="18"/>
    </row>
    <row r="54" spans="1:7" s="7" customFormat="1" x14ac:dyDescent="0.35">
      <c r="A54" s="6">
        <v>63</v>
      </c>
      <c r="B54" s="8" t="s">
        <v>63</v>
      </c>
      <c r="C54" s="46">
        <f>SUM(C55:C58)</f>
        <v>0</v>
      </c>
      <c r="D54" s="42">
        <f>SUM(D55:D58)</f>
        <v>0</v>
      </c>
      <c r="E54" s="46">
        <f>SUM(E55:E58)</f>
        <v>0</v>
      </c>
      <c r="F54" s="42"/>
      <c r="G54" s="19"/>
    </row>
    <row r="55" spans="1:7" x14ac:dyDescent="0.35">
      <c r="A55" s="2">
        <v>6300</v>
      </c>
      <c r="B55" s="9" t="s">
        <v>64</v>
      </c>
      <c r="C55" s="58"/>
      <c r="D55" s="41"/>
      <c r="E55" s="58"/>
      <c r="F55" s="41"/>
      <c r="G55" s="18"/>
    </row>
    <row r="56" spans="1:7" x14ac:dyDescent="0.35">
      <c r="A56" s="2">
        <v>6320</v>
      </c>
      <c r="B56" s="9" t="s">
        <v>66</v>
      </c>
      <c r="C56" s="58"/>
      <c r="D56" s="41"/>
      <c r="E56" s="58"/>
      <c r="F56" s="41"/>
      <c r="G56" s="18"/>
    </row>
    <row r="57" spans="1:7" x14ac:dyDescent="0.35">
      <c r="A57" s="2">
        <v>6340</v>
      </c>
      <c r="B57" s="9" t="s">
        <v>67</v>
      </c>
      <c r="C57" s="58"/>
      <c r="D57" s="41"/>
      <c r="E57" s="58"/>
      <c r="F57" s="41"/>
      <c r="G57" s="18"/>
    </row>
    <row r="58" spans="1:7" x14ac:dyDescent="0.35">
      <c r="A58" s="2">
        <v>6360</v>
      </c>
      <c r="B58" s="9" t="s">
        <v>68</v>
      </c>
      <c r="C58" s="58"/>
      <c r="D58" s="41"/>
      <c r="E58" s="58"/>
      <c r="F58" s="41"/>
      <c r="G58" s="18"/>
    </row>
    <row r="59" spans="1:7" x14ac:dyDescent="0.35">
      <c r="A59" s="2">
        <v>6390</v>
      </c>
      <c r="B59" s="9" t="s">
        <v>69</v>
      </c>
      <c r="C59" s="135"/>
      <c r="D59" s="18"/>
      <c r="E59" s="135"/>
      <c r="F59" s="18"/>
      <c r="G59" s="18"/>
    </row>
    <row r="60" spans="1:7" s="7" customFormat="1" x14ac:dyDescent="0.35">
      <c r="A60" s="6">
        <v>64</v>
      </c>
      <c r="B60" s="8" t="s">
        <v>70</v>
      </c>
      <c r="C60" s="46">
        <f>SUM(C61:C64)</f>
        <v>12500</v>
      </c>
      <c r="D60" s="42">
        <f>SUM(D61:D64)</f>
        <v>0</v>
      </c>
      <c r="E60" s="46">
        <f>SUM(E61:E64)</f>
        <v>22500</v>
      </c>
      <c r="F60" s="42">
        <f>SUM(F61:F64)</f>
        <v>30000</v>
      </c>
      <c r="G60" s="19"/>
    </row>
    <row r="61" spans="1:7" x14ac:dyDescent="0.35">
      <c r="A61" s="2">
        <v>6400</v>
      </c>
      <c r="B61" s="9" t="s">
        <v>71</v>
      </c>
      <c r="C61" s="58">
        <v>10000</v>
      </c>
      <c r="D61" s="41"/>
      <c r="E61" s="58">
        <v>20000</v>
      </c>
      <c r="F61" s="41">
        <v>20000</v>
      </c>
      <c r="G61" s="18" t="s">
        <v>257</v>
      </c>
    </row>
    <row r="62" spans="1:7" x14ac:dyDescent="0.35">
      <c r="A62" s="2">
        <v>6440</v>
      </c>
      <c r="B62" s="9" t="s">
        <v>72</v>
      </c>
      <c r="C62" s="58"/>
      <c r="D62" s="41"/>
      <c r="E62" s="58"/>
      <c r="F62" s="41"/>
      <c r="G62" s="18"/>
    </row>
    <row r="63" spans="1:7" x14ac:dyDescent="0.35">
      <c r="A63" s="2">
        <v>6470</v>
      </c>
      <c r="B63" s="9" t="s">
        <v>73</v>
      </c>
      <c r="C63" s="58"/>
      <c r="D63" s="41"/>
      <c r="E63" s="58"/>
      <c r="F63" s="41"/>
      <c r="G63" s="18"/>
    </row>
    <row r="64" spans="1:7" x14ac:dyDescent="0.35">
      <c r="A64" s="2">
        <v>6490</v>
      </c>
      <c r="B64" s="9" t="s">
        <v>75</v>
      </c>
      <c r="C64" s="58">
        <v>2500</v>
      </c>
      <c r="D64" s="41"/>
      <c r="E64" s="58">
        <v>2500</v>
      </c>
      <c r="F64" s="41">
        <v>10000</v>
      </c>
      <c r="G64" s="18" t="s">
        <v>258</v>
      </c>
    </row>
    <row r="65" spans="1:7" s="7" customFormat="1" x14ac:dyDescent="0.35">
      <c r="A65" s="6">
        <v>65</v>
      </c>
      <c r="B65" s="8" t="s">
        <v>77</v>
      </c>
      <c r="C65" s="46">
        <f>SUM(C66:C73)</f>
        <v>49139.53</v>
      </c>
      <c r="D65" s="42">
        <f>SUM(D66:D73)</f>
        <v>12972</v>
      </c>
      <c r="E65" s="46">
        <f>SUM(E66:E73)</f>
        <v>41500</v>
      </c>
      <c r="F65" s="42">
        <f>SUM(F66:F73)</f>
        <v>44500</v>
      </c>
      <c r="G65" s="19"/>
    </row>
    <row r="66" spans="1:7" x14ac:dyDescent="0.35">
      <c r="A66" s="2">
        <v>6520</v>
      </c>
      <c r="B66" s="9" t="s">
        <v>78</v>
      </c>
      <c r="C66" s="58">
        <v>2151.66</v>
      </c>
      <c r="D66" s="41"/>
      <c r="E66" s="58">
        <v>5000</v>
      </c>
      <c r="F66" s="41">
        <v>5000</v>
      </c>
      <c r="G66" s="18"/>
    </row>
    <row r="67" spans="1:7" x14ac:dyDescent="0.35">
      <c r="A67" s="2">
        <v>6550</v>
      </c>
      <c r="B67" s="9" t="s">
        <v>79</v>
      </c>
      <c r="C67" s="58"/>
      <c r="D67" s="41"/>
      <c r="E67" s="58">
        <v>1000</v>
      </c>
      <c r="F67" s="41">
        <v>1000</v>
      </c>
      <c r="G67" s="18"/>
    </row>
    <row r="68" spans="1:7" x14ac:dyDescent="0.35">
      <c r="A68" s="2">
        <v>6551</v>
      </c>
      <c r="B68" s="9" t="s">
        <v>80</v>
      </c>
      <c r="C68" s="58"/>
      <c r="D68" s="41"/>
      <c r="E68" s="58"/>
      <c r="F68" s="41"/>
      <c r="G68" s="18"/>
    </row>
    <row r="69" spans="1:7" x14ac:dyDescent="0.35">
      <c r="A69" s="2">
        <v>6552</v>
      </c>
      <c r="B69" s="9" t="s">
        <v>82</v>
      </c>
      <c r="C69" s="58">
        <v>13668.56</v>
      </c>
      <c r="D69" s="41">
        <v>12972</v>
      </c>
      <c r="E69" s="58">
        <v>15000</v>
      </c>
      <c r="F69" s="41">
        <v>18000</v>
      </c>
      <c r="G69" s="18" t="s">
        <v>259</v>
      </c>
    </row>
    <row r="70" spans="1:7" x14ac:dyDescent="0.35">
      <c r="A70" s="2">
        <v>6553</v>
      </c>
      <c r="B70" s="9" t="s">
        <v>83</v>
      </c>
      <c r="C70" s="58"/>
      <c r="D70" s="41"/>
      <c r="E70" s="58"/>
      <c r="F70" s="41"/>
      <c r="G70" s="18"/>
    </row>
    <row r="71" spans="1:7" x14ac:dyDescent="0.35">
      <c r="A71" s="2">
        <v>6560</v>
      </c>
      <c r="B71" s="9" t="s">
        <v>85</v>
      </c>
      <c r="C71" s="58"/>
      <c r="D71" s="41"/>
      <c r="E71" s="58">
        <v>500</v>
      </c>
      <c r="F71" s="41">
        <v>500</v>
      </c>
      <c r="G71" s="18"/>
    </row>
    <row r="72" spans="1:7" x14ac:dyDescent="0.35">
      <c r="A72" s="2">
        <v>6561</v>
      </c>
      <c r="B72" s="9" t="s">
        <v>86</v>
      </c>
      <c r="C72" s="58">
        <v>33319.31</v>
      </c>
      <c r="D72" s="41"/>
      <c r="E72" s="58">
        <v>20000</v>
      </c>
      <c r="F72" s="41">
        <v>20000</v>
      </c>
      <c r="G72" s="18" t="s">
        <v>260</v>
      </c>
    </row>
    <row r="73" spans="1:7" s="7" customFormat="1" x14ac:dyDescent="0.35">
      <c r="A73" s="2">
        <v>6570</v>
      </c>
      <c r="B73" s="9" t="s">
        <v>87</v>
      </c>
      <c r="C73" s="58"/>
      <c r="D73" s="41"/>
      <c r="E73" s="58"/>
      <c r="F73" s="41"/>
      <c r="G73" s="19"/>
    </row>
    <row r="74" spans="1:7" x14ac:dyDescent="0.35">
      <c r="A74" s="6">
        <v>66</v>
      </c>
      <c r="B74" s="8" t="s">
        <v>88</v>
      </c>
      <c r="C74" s="46">
        <f>C75+C76+C77</f>
        <v>107738.39</v>
      </c>
      <c r="D74" s="42">
        <f>D75+D76+D77</f>
        <v>4230</v>
      </c>
      <c r="E74" s="46">
        <f>E75+E76+E77</f>
        <v>87500</v>
      </c>
      <c r="F74" s="42">
        <f>F75+F76+F77</f>
        <v>457500</v>
      </c>
      <c r="G74" s="18"/>
    </row>
    <row r="75" spans="1:7" x14ac:dyDescent="0.35">
      <c r="A75" s="2">
        <v>6600</v>
      </c>
      <c r="B75" s="9" t="s">
        <v>89</v>
      </c>
      <c r="C75" s="58">
        <v>20941.14</v>
      </c>
      <c r="D75" s="41">
        <v>4230</v>
      </c>
      <c r="E75" s="58">
        <v>20000</v>
      </c>
      <c r="F75" s="41">
        <v>395000</v>
      </c>
      <c r="G75" s="18" t="s">
        <v>261</v>
      </c>
    </row>
    <row r="76" spans="1:7" x14ac:dyDescent="0.35">
      <c r="A76" s="2">
        <v>6620</v>
      </c>
      <c r="B76" s="9" t="s">
        <v>90</v>
      </c>
      <c r="C76" s="58"/>
      <c r="D76" s="41"/>
      <c r="E76" s="58">
        <v>2500</v>
      </c>
      <c r="F76" s="41">
        <v>2500</v>
      </c>
      <c r="G76" s="18"/>
    </row>
    <row r="77" spans="1:7" s="7" customFormat="1" x14ac:dyDescent="0.35">
      <c r="A77" s="2">
        <v>6640</v>
      </c>
      <c r="B77" s="9" t="s">
        <v>91</v>
      </c>
      <c r="C77" s="58">
        <v>86797.25</v>
      </c>
      <c r="D77" s="41"/>
      <c r="E77" s="58">
        <v>65000</v>
      </c>
      <c r="F77" s="41">
        <v>60000</v>
      </c>
      <c r="G77" s="21" t="s">
        <v>262</v>
      </c>
    </row>
    <row r="78" spans="1:7" x14ac:dyDescent="0.35">
      <c r="A78" s="6">
        <v>67</v>
      </c>
      <c r="B78" s="8" t="s">
        <v>92</v>
      </c>
      <c r="C78" s="46">
        <f>C79</f>
        <v>0</v>
      </c>
      <c r="D78" s="42">
        <f>D79</f>
        <v>0</v>
      </c>
      <c r="E78" s="46">
        <f>E79</f>
        <v>0</v>
      </c>
      <c r="F78" s="42"/>
      <c r="G78" s="18"/>
    </row>
    <row r="79" spans="1:7" x14ac:dyDescent="0.35">
      <c r="A79" s="2">
        <v>6705</v>
      </c>
      <c r="B79" s="9" t="s">
        <v>93</v>
      </c>
      <c r="C79" s="58"/>
      <c r="D79" s="41"/>
      <c r="E79" s="58"/>
      <c r="F79" s="41"/>
      <c r="G79" s="18"/>
    </row>
    <row r="80" spans="1:7" x14ac:dyDescent="0.35">
      <c r="A80" s="6">
        <v>68</v>
      </c>
      <c r="B80" s="8" t="s">
        <v>94</v>
      </c>
      <c r="C80" s="46">
        <f>C81+C82+C83+C84</f>
        <v>0</v>
      </c>
      <c r="D80" s="42">
        <f>D81+D82+D83+D84</f>
        <v>0</v>
      </c>
      <c r="E80" s="46">
        <f>E81+E82+E83+E84</f>
        <v>0</v>
      </c>
      <c r="F80" s="42"/>
      <c r="G80" s="18"/>
    </row>
    <row r="81" spans="1:7" x14ac:dyDescent="0.35">
      <c r="A81" s="2">
        <v>6800</v>
      </c>
      <c r="B81" s="9" t="s">
        <v>95</v>
      </c>
      <c r="C81" s="58"/>
      <c r="D81" s="41"/>
      <c r="E81" s="58"/>
      <c r="F81" s="41"/>
      <c r="G81" s="18"/>
    </row>
    <row r="82" spans="1:7" x14ac:dyDescent="0.35">
      <c r="A82" s="2">
        <v>6820</v>
      </c>
      <c r="B82" s="9" t="s">
        <v>96</v>
      </c>
      <c r="C82" s="58"/>
      <c r="D82" s="41"/>
      <c r="E82" s="58"/>
      <c r="F82" s="41"/>
      <c r="G82" s="18"/>
    </row>
    <row r="83" spans="1:7" x14ac:dyDescent="0.35">
      <c r="A83" s="2">
        <v>6840</v>
      </c>
      <c r="B83" s="9" t="s">
        <v>97</v>
      </c>
      <c r="C83" s="58"/>
      <c r="D83" s="41"/>
      <c r="E83" s="58"/>
      <c r="F83" s="41"/>
      <c r="G83" s="18"/>
    </row>
    <row r="84" spans="1:7" s="7" customFormat="1" x14ac:dyDescent="0.35">
      <c r="A84" s="2">
        <v>6860</v>
      </c>
      <c r="B84" s="9" t="s">
        <v>98</v>
      </c>
      <c r="C84" s="58"/>
      <c r="D84" s="41"/>
      <c r="E84" s="58"/>
      <c r="F84" s="41"/>
      <c r="G84" s="19"/>
    </row>
    <row r="85" spans="1:7" s="7" customFormat="1" x14ac:dyDescent="0.35">
      <c r="A85" s="6">
        <v>69</v>
      </c>
      <c r="B85" s="8" t="s">
        <v>99</v>
      </c>
      <c r="C85" s="46">
        <f>SUM(C86:C89)</f>
        <v>156</v>
      </c>
      <c r="D85" s="42">
        <f>SUM(D86:D89)</f>
        <v>0</v>
      </c>
      <c r="E85" s="46">
        <f>SUM(E86:E89)</f>
        <v>0</v>
      </c>
      <c r="F85" s="42">
        <f>SUM(F86:F89)</f>
        <v>0</v>
      </c>
      <c r="G85" s="19"/>
    </row>
    <row r="86" spans="1:7" s="7" customFormat="1" x14ac:dyDescent="0.35">
      <c r="A86" s="94">
        <v>6900</v>
      </c>
      <c r="B86" s="95" t="s">
        <v>100</v>
      </c>
      <c r="C86" s="46"/>
      <c r="D86" s="42"/>
      <c r="E86" s="46"/>
      <c r="F86" s="42"/>
      <c r="G86" s="19"/>
    </row>
    <row r="87" spans="1:7" x14ac:dyDescent="0.35">
      <c r="A87" s="94">
        <v>6907</v>
      </c>
      <c r="B87" s="95" t="s">
        <v>101</v>
      </c>
      <c r="C87" s="93"/>
      <c r="D87" s="131"/>
      <c r="E87" s="93"/>
      <c r="F87" s="131"/>
      <c r="G87" s="18"/>
    </row>
    <row r="88" spans="1:7" x14ac:dyDescent="0.35">
      <c r="A88" s="2">
        <v>6910</v>
      </c>
      <c r="B88" s="9" t="s">
        <v>99</v>
      </c>
      <c r="C88" s="58"/>
      <c r="D88" s="41"/>
      <c r="E88" s="58"/>
      <c r="F88" s="41"/>
      <c r="G88" s="18"/>
    </row>
    <row r="89" spans="1:7" s="7" customFormat="1" x14ac:dyDescent="0.35">
      <c r="A89" s="2">
        <v>6940</v>
      </c>
      <c r="B89" s="9" t="s">
        <v>102</v>
      </c>
      <c r="C89" s="58">
        <v>156</v>
      </c>
      <c r="D89" s="41"/>
      <c r="E89" s="58"/>
      <c r="F89" s="41"/>
      <c r="G89" s="19"/>
    </row>
    <row r="90" spans="1:7" x14ac:dyDescent="0.35">
      <c r="A90" s="6">
        <v>71</v>
      </c>
      <c r="B90" s="8" t="s">
        <v>103</v>
      </c>
      <c r="C90" s="46">
        <f>SUM(C91:C95)</f>
        <v>0</v>
      </c>
      <c r="D90" s="42">
        <f>SUM(D91:D95)</f>
        <v>0</v>
      </c>
      <c r="E90" s="46">
        <f>SUM(E91:E95)</f>
        <v>0</v>
      </c>
      <c r="F90" s="42">
        <f>SUM(F91:F95)</f>
        <v>0</v>
      </c>
      <c r="G90" s="18"/>
    </row>
    <row r="91" spans="1:7" x14ac:dyDescent="0.35">
      <c r="A91" s="2">
        <v>7100</v>
      </c>
      <c r="B91" s="9" t="s">
        <v>104</v>
      </c>
      <c r="C91" s="58"/>
      <c r="D91" s="41"/>
      <c r="E91" s="58"/>
      <c r="F91" s="41"/>
      <c r="G91" s="18"/>
    </row>
    <row r="92" spans="1:7" x14ac:dyDescent="0.35">
      <c r="A92" s="2">
        <v>7140</v>
      </c>
      <c r="B92" s="9" t="s">
        <v>105</v>
      </c>
      <c r="C92" s="58"/>
      <c r="D92" s="41"/>
      <c r="E92" s="58"/>
      <c r="F92" s="41"/>
      <c r="G92" s="18"/>
    </row>
    <row r="93" spans="1:7" x14ac:dyDescent="0.35">
      <c r="A93" s="2">
        <v>7141</v>
      </c>
      <c r="B93" s="9" t="s">
        <v>106</v>
      </c>
      <c r="C93" s="58"/>
      <c r="D93" s="41"/>
      <c r="E93" s="58"/>
      <c r="F93" s="41"/>
      <c r="G93" s="18"/>
    </row>
    <row r="94" spans="1:7" x14ac:dyDescent="0.35">
      <c r="A94" s="2">
        <v>7145</v>
      </c>
      <c r="B94" s="9" t="s">
        <v>107</v>
      </c>
      <c r="C94" s="58"/>
      <c r="D94" s="41"/>
      <c r="E94" s="58"/>
      <c r="F94" s="41"/>
      <c r="G94" s="18"/>
    </row>
    <row r="95" spans="1:7" x14ac:dyDescent="0.35">
      <c r="A95" s="2">
        <v>7150</v>
      </c>
      <c r="B95" s="9" t="s">
        <v>108</v>
      </c>
      <c r="C95" s="58"/>
      <c r="D95" s="41"/>
      <c r="E95" s="58"/>
      <c r="F95" s="41"/>
      <c r="G95" s="18"/>
    </row>
    <row r="96" spans="1:7" s="7" customFormat="1" x14ac:dyDescent="0.35">
      <c r="A96" s="2">
        <v>7190</v>
      </c>
      <c r="B96" s="9" t="s">
        <v>109</v>
      </c>
      <c r="C96" s="46"/>
      <c r="D96" s="42"/>
      <c r="E96" s="46"/>
      <c r="F96" s="42"/>
      <c r="G96" s="19"/>
    </row>
    <row r="97" spans="1:7" x14ac:dyDescent="0.35">
      <c r="A97" s="6">
        <v>73</v>
      </c>
      <c r="B97" s="8" t="s">
        <v>110</v>
      </c>
      <c r="C97" s="46">
        <f>C98+C99+C100</f>
        <v>0</v>
      </c>
      <c r="D97" s="42">
        <f>D98+D99+D100</f>
        <v>0</v>
      </c>
      <c r="E97" s="46">
        <f>E98+E99+E100</f>
        <v>0</v>
      </c>
      <c r="F97" s="42">
        <f>F98+F99+F100</f>
        <v>0</v>
      </c>
      <c r="G97" s="18"/>
    </row>
    <row r="98" spans="1:7" x14ac:dyDescent="0.35">
      <c r="A98" s="2">
        <v>7300</v>
      </c>
      <c r="B98" s="9" t="s">
        <v>111</v>
      </c>
      <c r="C98" s="58"/>
      <c r="D98" s="41"/>
      <c r="E98" s="58"/>
      <c r="F98" s="41"/>
      <c r="G98" s="18"/>
    </row>
    <row r="99" spans="1:7" x14ac:dyDescent="0.35">
      <c r="A99" s="2">
        <v>7320</v>
      </c>
      <c r="B99" s="9" t="s">
        <v>112</v>
      </c>
      <c r="C99" s="58"/>
      <c r="D99" s="41"/>
      <c r="E99" s="58"/>
      <c r="F99" s="41"/>
      <c r="G99" s="18"/>
    </row>
    <row r="100" spans="1:7" s="7" customFormat="1" x14ac:dyDescent="0.35">
      <c r="A100" s="2">
        <v>7390</v>
      </c>
      <c r="B100" s="9" t="s">
        <v>113</v>
      </c>
      <c r="C100" s="46"/>
      <c r="D100" s="42"/>
      <c r="E100" s="46"/>
      <c r="F100" s="42"/>
      <c r="G100" s="19"/>
    </row>
    <row r="101" spans="1:7" x14ac:dyDescent="0.35">
      <c r="A101" s="6">
        <v>74</v>
      </c>
      <c r="B101" s="8" t="s">
        <v>114</v>
      </c>
      <c r="C101" s="46">
        <f>SUM(C102:C103)</f>
        <v>210</v>
      </c>
      <c r="D101" s="42">
        <f>SUM(D102:D103)</f>
        <v>233</v>
      </c>
      <c r="E101" s="46">
        <f>SUM(E102:E103)</f>
        <v>250</v>
      </c>
      <c r="F101" s="42">
        <f>SUM(F102:F103)</f>
        <v>500</v>
      </c>
      <c r="G101" s="18"/>
    </row>
    <row r="102" spans="1:7" x14ac:dyDescent="0.35">
      <c r="A102" s="2">
        <v>7400</v>
      </c>
      <c r="B102" s="9" t="s">
        <v>115</v>
      </c>
      <c r="C102" s="58">
        <v>210</v>
      </c>
      <c r="D102" s="41">
        <v>233</v>
      </c>
      <c r="E102" s="58">
        <v>250</v>
      </c>
      <c r="F102" s="41">
        <v>500</v>
      </c>
      <c r="G102" s="18" t="s">
        <v>263</v>
      </c>
    </row>
    <row r="103" spans="1:7" s="7" customFormat="1" x14ac:dyDescent="0.35">
      <c r="A103" s="2">
        <v>7430</v>
      </c>
      <c r="B103" s="9" t="s">
        <v>36</v>
      </c>
      <c r="C103" s="46">
        <f t="shared" ref="C103:E104" si="0">C104</f>
        <v>0</v>
      </c>
      <c r="D103" s="42">
        <f t="shared" si="0"/>
        <v>0</v>
      </c>
      <c r="E103" s="46">
        <f t="shared" si="0"/>
        <v>0</v>
      </c>
      <c r="F103" s="42"/>
      <c r="G103" s="19"/>
    </row>
    <row r="104" spans="1:7" x14ac:dyDescent="0.35">
      <c r="A104" s="6">
        <v>75</v>
      </c>
      <c r="B104" s="8" t="s">
        <v>118</v>
      </c>
      <c r="C104" s="46">
        <f t="shared" si="0"/>
        <v>0</v>
      </c>
      <c r="D104" s="42">
        <f t="shared" si="0"/>
        <v>0</v>
      </c>
      <c r="E104" s="46">
        <f t="shared" si="0"/>
        <v>0</v>
      </c>
      <c r="F104" s="42"/>
      <c r="G104" s="18"/>
    </row>
    <row r="105" spans="1:7" s="7" customFormat="1" x14ac:dyDescent="0.35">
      <c r="A105" s="2">
        <v>7500</v>
      </c>
      <c r="B105" s="9" t="s">
        <v>118</v>
      </c>
      <c r="C105" s="46"/>
      <c r="D105" s="42"/>
      <c r="E105" s="46"/>
      <c r="F105" s="42"/>
      <c r="G105" s="19"/>
    </row>
    <row r="106" spans="1:7" x14ac:dyDescent="0.35">
      <c r="A106" s="6">
        <v>77</v>
      </c>
      <c r="B106" s="8" t="s">
        <v>119</v>
      </c>
      <c r="C106" s="46">
        <f>SUM(C107:C111)</f>
        <v>3277.8</v>
      </c>
      <c r="D106" s="42">
        <f>SUM(D107:D111)</f>
        <v>1565.5700000000002</v>
      </c>
      <c r="E106" s="46">
        <f>SUM(E107:E111)</f>
        <v>5000</v>
      </c>
      <c r="F106" s="42">
        <f>SUM(F107:F111)</f>
        <v>5000</v>
      </c>
      <c r="G106" s="18"/>
    </row>
    <row r="107" spans="1:7" x14ac:dyDescent="0.35">
      <c r="A107" s="2">
        <v>7710</v>
      </c>
      <c r="B107" s="9" t="s">
        <v>120</v>
      </c>
      <c r="C107" s="58">
        <v>2130</v>
      </c>
      <c r="D107" s="41">
        <v>995</v>
      </c>
      <c r="E107" s="58">
        <v>3000</v>
      </c>
      <c r="F107" s="41">
        <v>3000</v>
      </c>
      <c r="G107" s="18"/>
    </row>
    <row r="108" spans="1:7" x14ac:dyDescent="0.35">
      <c r="A108" s="2">
        <v>7770</v>
      </c>
      <c r="B108" s="9" t="s">
        <v>121</v>
      </c>
      <c r="C108" s="58">
        <v>7.5</v>
      </c>
      <c r="D108" s="41"/>
      <c r="E108" s="58"/>
      <c r="F108" s="41"/>
      <c r="G108" s="18"/>
    </row>
    <row r="109" spans="1:7" x14ac:dyDescent="0.35">
      <c r="A109" s="2">
        <v>7790</v>
      </c>
      <c r="B109" s="9" t="s">
        <v>122</v>
      </c>
      <c r="C109" s="58">
        <v>1140.3</v>
      </c>
      <c r="D109" s="41"/>
      <c r="E109" s="58"/>
      <c r="F109" s="41"/>
      <c r="G109" s="18"/>
    </row>
    <row r="110" spans="1:7" x14ac:dyDescent="0.35">
      <c r="A110" s="2">
        <v>7791</v>
      </c>
      <c r="B110" s="9" t="s">
        <v>123</v>
      </c>
      <c r="C110" s="58"/>
      <c r="D110" s="41">
        <v>570.57000000000005</v>
      </c>
      <c r="E110" s="58">
        <v>2000</v>
      </c>
      <c r="F110" s="41">
        <v>2000</v>
      </c>
      <c r="G110" s="18"/>
    </row>
    <row r="111" spans="1:7" x14ac:dyDescent="0.35">
      <c r="A111" s="2">
        <v>7830</v>
      </c>
      <c r="B111" s="9" t="s">
        <v>124</v>
      </c>
      <c r="C111" s="135"/>
      <c r="D111" s="18"/>
      <c r="E111" s="135"/>
      <c r="F111" s="18"/>
      <c r="G111" s="18"/>
    </row>
    <row r="112" spans="1:7" ht="15" thickBot="1" x14ac:dyDescent="0.4">
      <c r="A112" s="29"/>
      <c r="B112" s="32" t="s">
        <v>125</v>
      </c>
      <c r="C112" s="47">
        <f>C34+C41+C46+C49+C52+C54+C60+C65+C74+C78+C80+C85+C90+C97+C101+C104+C106</f>
        <v>183021.71999999997</v>
      </c>
      <c r="D112" s="43">
        <f>D34+D41+D46+D49+D52+D54+D60+D65+D74+D78+D80+D85+D90+D97+D101+D104+D106</f>
        <v>29000.57</v>
      </c>
      <c r="E112" s="47">
        <f>E34+E41+E46+E49+E52+E54+E60+E65+E74+E78+E80+E85+E90+E97+E101+E104+E106</f>
        <v>169750</v>
      </c>
      <c r="F112" s="43">
        <f>F34+F41+F46+F49+F52+F54+F60+F65+F74+F78+F80+F85+F90+F97+F101+F104+F106</f>
        <v>542500</v>
      </c>
      <c r="G112" s="31"/>
    </row>
    <row r="113" spans="1:7" s="4" customFormat="1" ht="15" thickTop="1" x14ac:dyDescent="0.35">
      <c r="A113" s="26"/>
      <c r="B113" s="28"/>
      <c r="C113" s="58">
        <v>0</v>
      </c>
      <c r="D113" s="41"/>
      <c r="E113" s="58">
        <v>0</v>
      </c>
      <c r="F113" s="41"/>
      <c r="G113" s="33"/>
    </row>
    <row r="114" spans="1:7" x14ac:dyDescent="0.35">
      <c r="A114" s="1">
        <v>80</v>
      </c>
      <c r="B114" s="10" t="s">
        <v>126</v>
      </c>
      <c r="C114" s="47">
        <f>SUM(C115:C116)</f>
        <v>115.89</v>
      </c>
      <c r="D114" s="43">
        <f>SUM(D115:D116)</f>
        <v>636</v>
      </c>
      <c r="E114" s="47">
        <f>SUM(E115:E116)</f>
        <v>0</v>
      </c>
      <c r="F114" s="43">
        <f>SUM(F115:F116)</f>
        <v>0</v>
      </c>
      <c r="G114" s="18"/>
    </row>
    <row r="115" spans="1:7" x14ac:dyDescent="0.35">
      <c r="A115" s="2">
        <v>8050</v>
      </c>
      <c r="B115" s="9" t="s">
        <v>127</v>
      </c>
      <c r="C115" s="58">
        <v>115.89</v>
      </c>
      <c r="D115" s="41">
        <v>636</v>
      </c>
      <c r="E115" s="58"/>
      <c r="F115" s="41"/>
      <c r="G115" s="18"/>
    </row>
    <row r="116" spans="1:7" x14ac:dyDescent="0.35">
      <c r="A116" s="2">
        <v>8070</v>
      </c>
      <c r="B116" s="9" t="s">
        <v>128</v>
      </c>
      <c r="C116" s="58"/>
      <c r="D116" s="41"/>
      <c r="E116" s="58"/>
      <c r="F116" s="41"/>
      <c r="G116" s="18"/>
    </row>
    <row r="117" spans="1:7" s="4" customFormat="1" x14ac:dyDescent="0.35">
      <c r="A117" s="2"/>
      <c r="B117" s="10" t="s">
        <v>129</v>
      </c>
      <c r="C117" s="58">
        <f>SUM(C115:C116)</f>
        <v>115.89</v>
      </c>
      <c r="D117" s="41">
        <f>SUM(D115:D116)</f>
        <v>636</v>
      </c>
      <c r="E117" s="58">
        <f>SUM(E115:E116)</f>
        <v>0</v>
      </c>
      <c r="F117" s="41"/>
      <c r="G117" s="20"/>
    </row>
    <row r="118" spans="1:7" x14ac:dyDescent="0.35">
      <c r="A118" s="1">
        <v>81</v>
      </c>
      <c r="B118" s="10" t="s">
        <v>130</v>
      </c>
      <c r="C118" s="47">
        <f>SUM(C119:C120)</f>
        <v>0</v>
      </c>
      <c r="D118" s="43">
        <f>SUM(D119:D120)</f>
        <v>0</v>
      </c>
      <c r="E118" s="47">
        <f>SUM(E119:E120)</f>
        <v>0</v>
      </c>
      <c r="F118" s="43">
        <f>SUM(F119:F120)</f>
        <v>0</v>
      </c>
      <c r="G118" s="18"/>
    </row>
    <row r="119" spans="1:7" x14ac:dyDescent="0.35">
      <c r="A119" s="2">
        <v>8150</v>
      </c>
      <c r="B119" s="9" t="s">
        <v>131</v>
      </c>
      <c r="C119" s="58"/>
      <c r="D119" s="41"/>
      <c r="E119" s="58"/>
      <c r="F119" s="41"/>
      <c r="G119" s="18"/>
    </row>
    <row r="120" spans="1:7" x14ac:dyDescent="0.35">
      <c r="A120" s="2">
        <v>8170</v>
      </c>
      <c r="B120" s="9" t="s">
        <v>132</v>
      </c>
      <c r="C120" s="58"/>
      <c r="D120" s="41"/>
      <c r="E120" s="58"/>
      <c r="F120" s="41"/>
      <c r="G120" s="18"/>
    </row>
    <row r="121" spans="1:7" x14ac:dyDescent="0.35">
      <c r="A121" s="2"/>
      <c r="B121" s="10" t="s">
        <v>133</v>
      </c>
      <c r="C121" s="58">
        <f>SUM(C119:C120)</f>
        <v>0</v>
      </c>
      <c r="D121" s="41">
        <f>SUM(D119:D120)</f>
        <v>0</v>
      </c>
      <c r="E121" s="58">
        <f>SUM(E119:E120)</f>
        <v>0</v>
      </c>
      <c r="F121" s="41">
        <f>SUM(F119:F120)</f>
        <v>0</v>
      </c>
      <c r="G121" s="18"/>
    </row>
    <row r="122" spans="1:7" x14ac:dyDescent="0.35">
      <c r="A122" s="3"/>
      <c r="B122" s="3"/>
      <c r="C122" s="135"/>
      <c r="D122" s="18"/>
      <c r="E122" s="135"/>
      <c r="F122" s="18"/>
      <c r="G122" s="18"/>
    </row>
    <row r="123" spans="1:7" ht="15" thickBot="1" x14ac:dyDescent="0.4">
      <c r="A123" s="30"/>
      <c r="B123" s="32" t="s">
        <v>134</v>
      </c>
      <c r="C123" s="48">
        <f>SUM(C32-C112+C117-C121)</f>
        <v>-43859.89999999998</v>
      </c>
      <c r="D123" s="44">
        <f>SUM(D32-D112+D117-D121)</f>
        <v>12305.43</v>
      </c>
      <c r="E123" s="48">
        <f>SUM(E32-E112+E117-E121)</f>
        <v>15125</v>
      </c>
      <c r="F123" s="44">
        <f>SUM(F32-F112+F117-F121)</f>
        <v>4095</v>
      </c>
      <c r="G123" s="31"/>
    </row>
    <row r="124" spans="1:7" ht="15" thickTop="1" x14ac:dyDescent="0.35">
      <c r="C124" s="84"/>
      <c r="E124" s="84"/>
    </row>
    <row r="125" spans="1:7" x14ac:dyDescent="0.35">
      <c r="C125" s="84"/>
      <c r="E125" s="84"/>
    </row>
    <row r="126" spans="1:7" x14ac:dyDescent="0.35">
      <c r="C126" s="84"/>
      <c r="E126" s="84"/>
    </row>
    <row r="127" spans="1:7" x14ac:dyDescent="0.35">
      <c r="C127" s="84"/>
      <c r="E127" s="84"/>
    </row>
    <row r="128" spans="1:7" x14ac:dyDescent="0.35">
      <c r="C128" s="84"/>
      <c r="E128" s="84"/>
    </row>
    <row r="129" spans="3:5" x14ac:dyDescent="0.35">
      <c r="C129" s="84"/>
      <c r="E129" s="84"/>
    </row>
    <row r="130" spans="3:5" x14ac:dyDescent="0.35">
      <c r="C130" s="84"/>
      <c r="E130" s="84"/>
    </row>
    <row r="131" spans="3:5" x14ac:dyDescent="0.35">
      <c r="C131" s="84"/>
      <c r="E131" s="84"/>
    </row>
    <row r="132" spans="3:5" x14ac:dyDescent="0.35">
      <c r="C132" s="84"/>
      <c r="E132" s="84"/>
    </row>
    <row r="133" spans="3:5" x14ac:dyDescent="0.35">
      <c r="C133" s="84"/>
      <c r="E133" s="84"/>
    </row>
    <row r="134" spans="3:5" x14ac:dyDescent="0.35">
      <c r="C134" s="84"/>
      <c r="E134" s="84"/>
    </row>
    <row r="135" spans="3:5" x14ac:dyDescent="0.35">
      <c r="C135" s="84"/>
      <c r="E135" s="84"/>
    </row>
    <row r="136" spans="3:5" x14ac:dyDescent="0.35">
      <c r="C136" s="84"/>
      <c r="E136" s="84"/>
    </row>
    <row r="137" spans="3:5" x14ac:dyDescent="0.35">
      <c r="C137" s="84"/>
      <c r="E137" s="84"/>
    </row>
    <row r="138" spans="3:5" x14ac:dyDescent="0.35">
      <c r="C138" s="84"/>
      <c r="E138" s="84"/>
    </row>
    <row r="139" spans="3:5" x14ac:dyDescent="0.35">
      <c r="C139" s="84"/>
      <c r="E139" s="84"/>
    </row>
    <row r="140" spans="3:5" x14ac:dyDescent="0.35">
      <c r="C140" s="84"/>
      <c r="E140" s="84"/>
    </row>
    <row r="141" spans="3:5" x14ac:dyDescent="0.35">
      <c r="C141" s="84"/>
      <c r="E141" s="84"/>
    </row>
    <row r="142" spans="3:5" x14ac:dyDescent="0.35">
      <c r="C142" s="84"/>
      <c r="E142" s="84"/>
    </row>
    <row r="143" spans="3:5" x14ac:dyDescent="0.35">
      <c r="C143" s="84"/>
      <c r="E143" s="84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191aa3-9bc2-4aea-9a0e-1b3127533e15" xsi:nil="true"/>
    <lcf76f155ced4ddcb4097134ff3c332f xmlns="02ca0afc-ee15-48dd-b972-c7cb9648b2a8">
      <Terms xmlns="http://schemas.microsoft.com/office/infopath/2007/PartnerControls"/>
    </lcf76f155ced4ddcb4097134ff3c332f>
    <SharedWithUsers xmlns="e6191aa3-9bc2-4aea-9a0e-1b3127533e15">
      <UserInfo>
        <DisplayName>Morten Møller</DisplayName>
        <AccountId>34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505500C7C2C04A85F51AFBD96B005B" ma:contentTypeVersion="17" ma:contentTypeDescription="Create a new document." ma:contentTypeScope="" ma:versionID="c4404a5a52c6ddf360e62d3e1e14128c">
  <xsd:schema xmlns:xsd="http://www.w3.org/2001/XMLSchema" xmlns:xs="http://www.w3.org/2001/XMLSchema" xmlns:p="http://schemas.microsoft.com/office/2006/metadata/properties" xmlns:ns2="02ca0afc-ee15-48dd-b972-c7cb9648b2a8" xmlns:ns3="e6191aa3-9bc2-4aea-9a0e-1b3127533e15" targetNamespace="http://schemas.microsoft.com/office/2006/metadata/properties" ma:root="true" ma:fieldsID="dc1a197cd5fd925fd8a2e4cdbe7280e2" ns2:_="" ns3:_="">
    <xsd:import namespace="02ca0afc-ee15-48dd-b972-c7cb9648b2a8"/>
    <xsd:import namespace="e6191aa3-9bc2-4aea-9a0e-1b3127533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0afc-ee15-48dd-b972-c7cb9648b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e842598-920a-4506-a82c-69498b100c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91aa3-9bc2-4aea-9a0e-1b3127533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1012ae-d23d-486e-9b46-f508d869d198}" ma:internalName="TaxCatchAll" ma:showField="CatchAllData" ma:web="e6191aa3-9bc2-4aea-9a0e-1b3127533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10BE5B-A3AD-4E2A-9F6E-A643FB94A0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D3A3D-0500-4B37-A00F-C165F26F3702}">
  <ds:schemaRefs>
    <ds:schemaRef ds:uri="http://schemas.microsoft.com/office/2006/metadata/properties"/>
    <ds:schemaRef ds:uri="http://schemas.microsoft.com/office/infopath/2007/PartnerControls"/>
    <ds:schemaRef ds:uri="e6191aa3-9bc2-4aea-9a0e-1b3127533e15"/>
    <ds:schemaRef ds:uri="02ca0afc-ee15-48dd-b972-c7cb9648b2a8"/>
  </ds:schemaRefs>
</ds:datastoreItem>
</file>

<file path=customXml/itemProps3.xml><?xml version="1.0" encoding="utf-8"?>
<ds:datastoreItem xmlns:ds="http://schemas.openxmlformats.org/officeDocument/2006/customXml" ds:itemID="{79FAF3D0-C866-4BA5-9C7C-1CB2D69B8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a0afc-ee15-48dd-b972-c7cb9648b2a8"/>
    <ds:schemaRef ds:uri="e6191aa3-9bc2-4aea-9a0e-1b3127533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22</vt:i4>
      </vt:variant>
    </vt:vector>
  </HeadingPairs>
  <TitlesOfParts>
    <vt:vector size="33" baseType="lpstr">
      <vt:lpstr>10 felles</vt:lpstr>
      <vt:lpstr>20 fotball</vt:lpstr>
      <vt:lpstr>21 fotb.anl.</vt:lpstr>
      <vt:lpstr>22 småtrolluka</vt:lpstr>
      <vt:lpstr>30 ski</vt:lpstr>
      <vt:lpstr>31 skianlegg</vt:lpstr>
      <vt:lpstr>40 friidrett</vt:lpstr>
      <vt:lpstr>50 handball</vt:lpstr>
      <vt:lpstr>70 Tursti</vt:lpstr>
      <vt:lpstr>80 Rindalshallen</vt:lpstr>
      <vt:lpstr>Total</vt:lpstr>
      <vt:lpstr>'10 felles'!Utskriftsområde</vt:lpstr>
      <vt:lpstr>'20 fotball'!Utskriftsområde</vt:lpstr>
      <vt:lpstr>'21 fotb.anl.'!Utskriftsområde</vt:lpstr>
      <vt:lpstr>'22 småtrolluka'!Utskriftsområde</vt:lpstr>
      <vt:lpstr>'30 ski'!Utskriftsområde</vt:lpstr>
      <vt:lpstr>'31 skianlegg'!Utskriftsområde</vt:lpstr>
      <vt:lpstr>'40 friidrett'!Utskriftsområde</vt:lpstr>
      <vt:lpstr>'50 handball'!Utskriftsområde</vt:lpstr>
      <vt:lpstr>'70 Tursti'!Utskriftsområde</vt:lpstr>
      <vt:lpstr>'80 Rindalshallen'!Utskriftsområde</vt:lpstr>
      <vt:lpstr>Total!Utskriftsområde</vt:lpstr>
      <vt:lpstr>'10 felles'!Utskriftstitler</vt:lpstr>
      <vt:lpstr>'20 fotball'!Utskriftstitler</vt:lpstr>
      <vt:lpstr>'21 fotb.anl.'!Utskriftstitler</vt:lpstr>
      <vt:lpstr>'22 småtrolluka'!Utskriftstitler</vt:lpstr>
      <vt:lpstr>'30 ski'!Utskriftstitler</vt:lpstr>
      <vt:lpstr>'31 skianlegg'!Utskriftstitler</vt:lpstr>
      <vt:lpstr>'40 friidrett'!Utskriftstitler</vt:lpstr>
      <vt:lpstr>'50 handball'!Utskriftstitler</vt:lpstr>
      <vt:lpstr>'70 Tursti'!Utskriftstitler</vt:lpstr>
      <vt:lpstr>'80 Rindalshallen'!Utskriftstitler</vt:lpstr>
      <vt:lpstr>Total!Utskriftstitler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Bård Inge Romundstad</cp:lastModifiedBy>
  <cp:revision/>
  <dcterms:created xsi:type="dcterms:W3CDTF">2014-03-11T08:19:53Z</dcterms:created>
  <dcterms:modified xsi:type="dcterms:W3CDTF">2024-03-12T21:24:32Z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0x010100BB505500C7C2C04A85F51AFBD96B005B</vt:lpwstr>
  </property>
  <property fmtid="{D5CDD505-2E9C-101B-9397-08002B2CF9AE}" pid="3" name="MediaServiceImageTags">
    <vt:lpwstr/>
  </property>
</Properties>
</file>